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720" activeTab="3"/>
  </bookViews>
  <sheets>
    <sheet name="R400, R500" sheetId="12" r:id="rId1"/>
    <sheet name="R500S" sheetId="4" r:id="rId2"/>
    <sheet name="ПО Astra" sheetId="9" r:id="rId3"/>
    <sheet name="История изменений" sheetId="11" r:id="rId4"/>
  </sheets>
  <definedNames>
    <definedName name="_xlnm._FilterDatabase" localSheetId="0" hidden="1">'R400, R500'!$A$2:$P$136</definedName>
    <definedName name="_xlnm._FilterDatabase" localSheetId="1" hidden="1">'R500S'!$A$2:$P$32</definedName>
    <definedName name="_xlnm._FilterDatabase" localSheetId="2" hidden="1">'ПО Astra'!$A$2:$I$174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8" i="12" l="1"/>
  <c r="M119" i="12"/>
  <c r="L118" i="12"/>
  <c r="L119" i="12"/>
  <c r="D136" i="12" l="1"/>
  <c r="E136" i="12"/>
  <c r="F136" i="12"/>
  <c r="G136" i="12"/>
  <c r="H136" i="12"/>
  <c r="I136" i="12"/>
  <c r="J136" i="12"/>
  <c r="K136" i="12"/>
  <c r="C136" i="12"/>
  <c r="D125" i="12"/>
  <c r="E125" i="12"/>
  <c r="F125" i="12"/>
  <c r="G125" i="12"/>
  <c r="H125" i="12"/>
  <c r="I125" i="12"/>
  <c r="J125" i="12"/>
  <c r="K125" i="12"/>
  <c r="C125" i="12"/>
  <c r="D110" i="12"/>
  <c r="E110" i="12"/>
  <c r="F110" i="12"/>
  <c r="G110" i="12"/>
  <c r="H110" i="12"/>
  <c r="I110" i="12"/>
  <c r="J110" i="12"/>
  <c r="K110" i="12"/>
  <c r="C110" i="12"/>
  <c r="D109" i="12"/>
  <c r="E109" i="12"/>
  <c r="F109" i="12"/>
  <c r="G109" i="12"/>
  <c r="H109" i="12"/>
  <c r="I109" i="12"/>
  <c r="J109" i="12"/>
  <c r="K109" i="12"/>
  <c r="C109" i="12"/>
  <c r="K142" i="12" l="1"/>
  <c r="J142" i="12"/>
  <c r="I142" i="12"/>
  <c r="H142" i="12"/>
  <c r="G142" i="12"/>
  <c r="F142" i="12"/>
  <c r="E142" i="12"/>
  <c r="D142" i="12"/>
  <c r="C142" i="12"/>
  <c r="K140" i="12"/>
  <c r="J140" i="12"/>
  <c r="I140" i="12"/>
  <c r="H140" i="12"/>
  <c r="G140" i="12"/>
  <c r="F140" i="12"/>
  <c r="E140" i="12"/>
  <c r="D140" i="12"/>
  <c r="C140" i="12"/>
  <c r="K139" i="12"/>
  <c r="J139" i="12"/>
  <c r="I139" i="12"/>
  <c r="H139" i="12"/>
  <c r="G139" i="12"/>
  <c r="F139" i="12"/>
  <c r="E139" i="12"/>
  <c r="D139" i="12"/>
  <c r="C139" i="12"/>
  <c r="K138" i="12"/>
  <c r="J138" i="12"/>
  <c r="I138" i="12"/>
  <c r="H138" i="12"/>
  <c r="G138" i="12"/>
  <c r="F138" i="12"/>
  <c r="E138" i="12"/>
  <c r="D138" i="12"/>
  <c r="C138" i="12"/>
  <c r="L134" i="12"/>
  <c r="M134" i="12" s="1"/>
  <c r="L133" i="12"/>
  <c r="M133" i="12" s="1"/>
  <c r="L130" i="12"/>
  <c r="M130" i="12" s="1"/>
  <c r="L129" i="12"/>
  <c r="M129" i="12" s="1"/>
  <c r="M124" i="12"/>
  <c r="M123" i="12"/>
  <c r="M122" i="12"/>
  <c r="L121" i="12"/>
  <c r="M121" i="12" s="1"/>
  <c r="L120" i="12"/>
  <c r="M120" i="12" s="1"/>
  <c r="L117" i="12"/>
  <c r="M117" i="12" s="1"/>
  <c r="L116" i="12"/>
  <c r="M116" i="12" s="1"/>
  <c r="L115" i="12"/>
  <c r="M115" i="12" s="1"/>
  <c r="L114" i="12"/>
  <c r="M114" i="12" s="1"/>
  <c r="L113" i="12"/>
  <c r="M113" i="12" s="1"/>
  <c r="K112" i="12"/>
  <c r="J112" i="12"/>
  <c r="I112" i="12"/>
  <c r="H112" i="12"/>
  <c r="G112" i="12"/>
  <c r="F112" i="12"/>
  <c r="E112" i="12"/>
  <c r="D112" i="12"/>
  <c r="C112" i="12"/>
  <c r="K111" i="12"/>
  <c r="J111" i="12"/>
  <c r="I111" i="12"/>
  <c r="H111" i="12"/>
  <c r="G111" i="12"/>
  <c r="F111" i="12"/>
  <c r="E111" i="12"/>
  <c r="D111" i="12"/>
  <c r="C111" i="12"/>
  <c r="K108" i="12"/>
  <c r="J108" i="12"/>
  <c r="I108" i="12"/>
  <c r="H108" i="12"/>
  <c r="G108" i="12"/>
  <c r="F108" i="12"/>
  <c r="E108" i="12"/>
  <c r="D108" i="12"/>
  <c r="C108" i="12"/>
  <c r="K107" i="12"/>
  <c r="J107" i="12"/>
  <c r="I107" i="12"/>
  <c r="H107" i="12"/>
  <c r="G107" i="12"/>
  <c r="F107" i="12"/>
  <c r="E107" i="12"/>
  <c r="D107" i="12"/>
  <c r="C107" i="12"/>
  <c r="K106" i="12"/>
  <c r="J106" i="12"/>
  <c r="I106" i="12"/>
  <c r="H106" i="12"/>
  <c r="G106" i="12"/>
  <c r="F106" i="12"/>
  <c r="E106" i="12"/>
  <c r="D106" i="12"/>
  <c r="C106" i="12"/>
  <c r="K105" i="12"/>
  <c r="J105" i="12"/>
  <c r="I105" i="12"/>
  <c r="H105" i="12"/>
  <c r="G105" i="12"/>
  <c r="F105" i="12"/>
  <c r="E105" i="12"/>
  <c r="D105" i="12"/>
  <c r="C105" i="12"/>
  <c r="L104" i="12"/>
  <c r="M104" i="12" s="1"/>
  <c r="L103" i="12"/>
  <c r="M103" i="12" s="1"/>
  <c r="L102" i="12"/>
  <c r="M102" i="12" s="1"/>
  <c r="L101" i="12"/>
  <c r="M101" i="12" s="1"/>
  <c r="L100" i="12"/>
  <c r="M100" i="12" s="1"/>
  <c r="L99" i="12"/>
  <c r="M99" i="12" s="1"/>
  <c r="L98" i="12"/>
  <c r="M98" i="12" s="1"/>
  <c r="L97" i="12"/>
  <c r="M97" i="12" s="1"/>
  <c r="L96" i="12"/>
  <c r="M96" i="12" s="1"/>
  <c r="L95" i="12"/>
  <c r="M95" i="12" s="1"/>
  <c r="L94" i="12"/>
  <c r="M94" i="12" s="1"/>
  <c r="L93" i="12"/>
  <c r="M93" i="12" s="1"/>
  <c r="L92" i="12"/>
  <c r="M92" i="12" s="1"/>
  <c r="L91" i="12"/>
  <c r="M91" i="12" s="1"/>
  <c r="L90" i="12"/>
  <c r="M90" i="12" s="1"/>
  <c r="L89" i="12"/>
  <c r="M89" i="12" s="1"/>
  <c r="L88" i="12"/>
  <c r="M88" i="12" s="1"/>
  <c r="L87" i="12"/>
  <c r="M87" i="12" s="1"/>
  <c r="L86" i="12"/>
  <c r="M86" i="12" s="1"/>
  <c r="L85" i="12"/>
  <c r="M85" i="12" s="1"/>
  <c r="L84" i="12"/>
  <c r="M84" i="12" s="1"/>
  <c r="L83" i="12"/>
  <c r="M83" i="12" s="1"/>
  <c r="L82" i="12"/>
  <c r="M82" i="12" s="1"/>
  <c r="L80" i="12"/>
  <c r="M80" i="12" s="1"/>
  <c r="L79" i="12"/>
  <c r="M79" i="12" s="1"/>
  <c r="L78" i="12"/>
  <c r="M78" i="12" s="1"/>
  <c r="L77" i="12"/>
  <c r="M77" i="12" s="1"/>
  <c r="L76" i="12"/>
  <c r="M76" i="12" s="1"/>
  <c r="L75" i="12"/>
  <c r="M75" i="12" s="1"/>
  <c r="L74" i="12"/>
  <c r="M74" i="12" s="1"/>
  <c r="L73" i="12"/>
  <c r="M73" i="12" s="1"/>
  <c r="L72" i="12"/>
  <c r="M72" i="12" s="1"/>
  <c r="L71" i="12"/>
  <c r="M71" i="12" s="1"/>
  <c r="L70" i="12"/>
  <c r="M70" i="12" s="1"/>
  <c r="L69" i="12"/>
  <c r="M69" i="12" s="1"/>
  <c r="L68" i="12"/>
  <c r="M68" i="12" s="1"/>
  <c r="L67" i="12"/>
  <c r="M67" i="12" s="1"/>
  <c r="L66" i="12"/>
  <c r="M66" i="12" s="1"/>
  <c r="L65" i="12"/>
  <c r="M65" i="12" s="1"/>
  <c r="L64" i="12"/>
  <c r="M64" i="12" s="1"/>
  <c r="L63" i="12"/>
  <c r="M63" i="12" s="1"/>
  <c r="L62" i="12"/>
  <c r="M62" i="12" s="1"/>
  <c r="L61" i="12"/>
  <c r="M61" i="12" s="1"/>
  <c r="L60" i="12"/>
  <c r="M60" i="12" s="1"/>
  <c r="L59" i="12"/>
  <c r="M59" i="12" s="1"/>
  <c r="L58" i="12"/>
  <c r="M58" i="12" s="1"/>
  <c r="L57" i="12"/>
  <c r="M57" i="12" s="1"/>
  <c r="L56" i="12"/>
  <c r="M56" i="12" s="1"/>
  <c r="L55" i="12"/>
  <c r="M55" i="12" s="1"/>
  <c r="L54" i="12"/>
  <c r="M54" i="12" s="1"/>
  <c r="L53" i="12"/>
  <c r="M53" i="12" s="1"/>
  <c r="L52" i="12"/>
  <c r="M52" i="12" s="1"/>
  <c r="L51" i="12"/>
  <c r="M51" i="12" s="1"/>
  <c r="L50" i="12"/>
  <c r="M50" i="12" s="1"/>
  <c r="L49" i="12"/>
  <c r="M49" i="12" s="1"/>
  <c r="L48" i="12"/>
  <c r="M48" i="12" s="1"/>
  <c r="L47" i="12"/>
  <c r="M47" i="12" s="1"/>
  <c r="L46" i="12"/>
  <c r="M46" i="12" s="1"/>
  <c r="L45" i="12"/>
  <c r="M45" i="12" s="1"/>
  <c r="L44" i="12"/>
  <c r="M44" i="12" s="1"/>
  <c r="L43" i="12"/>
  <c r="M43" i="12" s="1"/>
  <c r="L42" i="12"/>
  <c r="M42" i="12" s="1"/>
  <c r="L41" i="12"/>
  <c r="M41" i="12" s="1"/>
  <c r="L40" i="12"/>
  <c r="M40" i="12" s="1"/>
  <c r="L39" i="12"/>
  <c r="M39" i="12" s="1"/>
  <c r="L38" i="12"/>
  <c r="M38" i="12" s="1"/>
  <c r="L37" i="12"/>
  <c r="M37" i="12" s="1"/>
  <c r="L36" i="12"/>
  <c r="M36" i="12" s="1"/>
  <c r="L35" i="12"/>
  <c r="M35" i="12" s="1"/>
  <c r="L34" i="12"/>
  <c r="M34" i="12" s="1"/>
  <c r="L33" i="12"/>
  <c r="M33" i="12" s="1"/>
  <c r="L32" i="12"/>
  <c r="M32" i="12" s="1"/>
  <c r="L31" i="12"/>
  <c r="M31" i="12" s="1"/>
  <c r="L30" i="12"/>
  <c r="M30" i="12" s="1"/>
  <c r="L29" i="12"/>
  <c r="M29" i="12" s="1"/>
  <c r="L28" i="12"/>
  <c r="M28" i="12" s="1"/>
  <c r="L27" i="12"/>
  <c r="M27" i="12" s="1"/>
  <c r="L26" i="12"/>
  <c r="M26" i="12" s="1"/>
  <c r="L25" i="12"/>
  <c r="M25" i="12" s="1"/>
  <c r="L24" i="12"/>
  <c r="M24" i="12" s="1"/>
  <c r="L23" i="12"/>
  <c r="M23" i="12" s="1"/>
  <c r="L22" i="12"/>
  <c r="M22" i="12" s="1"/>
  <c r="L21" i="12"/>
  <c r="M21" i="12" s="1"/>
  <c r="L20" i="12"/>
  <c r="M20" i="12" s="1"/>
  <c r="L19" i="12"/>
  <c r="M19" i="12" s="1"/>
  <c r="L18" i="12"/>
  <c r="M18" i="12" s="1"/>
  <c r="L17" i="12"/>
  <c r="M17" i="12" s="1"/>
  <c r="L16" i="12"/>
  <c r="M16" i="12" s="1"/>
  <c r="L15" i="12"/>
  <c r="M15" i="12" s="1"/>
  <c r="L14" i="12"/>
  <c r="M14" i="12" s="1"/>
  <c r="L13" i="12"/>
  <c r="M13" i="12" s="1"/>
  <c r="L12" i="12"/>
  <c r="M12" i="12" s="1"/>
  <c r="L11" i="12"/>
  <c r="M11" i="12" s="1"/>
  <c r="L10" i="12"/>
  <c r="M10" i="12" s="1"/>
  <c r="L9" i="12"/>
  <c r="M9" i="12" s="1"/>
  <c r="L8" i="12"/>
  <c r="M8" i="12" s="1"/>
  <c r="L7" i="12"/>
  <c r="M7" i="12" s="1"/>
  <c r="L6" i="12"/>
  <c r="M6" i="12" s="1"/>
  <c r="L5" i="12"/>
  <c r="M5" i="12" s="1"/>
  <c r="L4" i="12"/>
  <c r="M4" i="12" s="1"/>
  <c r="I169" i="9"/>
  <c r="I170" i="9"/>
  <c r="I171" i="9"/>
  <c r="I172" i="9"/>
  <c r="I173" i="9"/>
  <c r="I163" i="9"/>
  <c r="I164" i="9"/>
  <c r="I165" i="9"/>
  <c r="I166" i="9"/>
  <c r="I167" i="9"/>
  <c r="I168" i="9"/>
  <c r="I152" i="9"/>
  <c r="I153" i="9"/>
  <c r="I154" i="9"/>
  <c r="I155" i="9"/>
  <c r="I156" i="9"/>
  <c r="I157" i="9"/>
  <c r="I158" i="9"/>
  <c r="I159" i="9"/>
  <c r="I160" i="9"/>
  <c r="I161" i="9"/>
  <c r="I162" i="9"/>
  <c r="I151" i="9"/>
  <c r="I83" i="9"/>
  <c r="I84" i="9"/>
  <c r="I85" i="9"/>
  <c r="I86" i="9"/>
  <c r="I87" i="9"/>
  <c r="I88" i="9"/>
  <c r="I89" i="9"/>
  <c r="I50" i="9"/>
  <c r="I51" i="9"/>
  <c r="I52" i="9"/>
  <c r="I53" i="9"/>
  <c r="D15" i="4"/>
  <c r="E15" i="4"/>
  <c r="F15" i="4"/>
  <c r="G15" i="4"/>
  <c r="H15" i="4"/>
  <c r="I15" i="4"/>
  <c r="J15" i="4"/>
  <c r="K15" i="4"/>
  <c r="D16" i="4"/>
  <c r="E16" i="4"/>
  <c r="F16" i="4"/>
  <c r="G16" i="4"/>
  <c r="H16" i="4"/>
  <c r="I16" i="4"/>
  <c r="J16" i="4"/>
  <c r="K16" i="4"/>
  <c r="C16" i="4"/>
  <c r="C15" i="4"/>
  <c r="D35" i="4"/>
  <c r="E35" i="4"/>
  <c r="F35" i="4"/>
  <c r="G35" i="4"/>
  <c r="H35" i="4"/>
  <c r="I35" i="4"/>
  <c r="J35" i="4"/>
  <c r="K35" i="4"/>
  <c r="C35" i="4"/>
  <c r="D29" i="4"/>
  <c r="E29" i="4"/>
  <c r="F29" i="4"/>
  <c r="G29" i="4"/>
  <c r="H29" i="4"/>
  <c r="I29" i="4"/>
  <c r="J29" i="4"/>
  <c r="K29" i="4"/>
  <c r="C29" i="4"/>
  <c r="D19" i="4"/>
  <c r="E19" i="4"/>
  <c r="F19" i="4"/>
  <c r="G19" i="4"/>
  <c r="H19" i="4"/>
  <c r="I19" i="4"/>
  <c r="J19" i="4"/>
  <c r="K19" i="4"/>
  <c r="C19" i="4"/>
  <c r="D144" i="12" l="1"/>
  <c r="D145" i="12" s="1"/>
  <c r="H144" i="12"/>
  <c r="H145" i="12" s="1"/>
  <c r="H141" i="12"/>
  <c r="C144" i="12"/>
  <c r="C145" i="12" s="1"/>
  <c r="G144" i="12"/>
  <c r="G145" i="12" s="1"/>
  <c r="K144" i="12"/>
  <c r="K145" i="12" s="1"/>
  <c r="L109" i="12"/>
  <c r="M109" i="12" s="1"/>
  <c r="E141" i="12"/>
  <c r="I141" i="12"/>
  <c r="E144" i="12"/>
  <c r="E145" i="12" s="1"/>
  <c r="F141" i="12"/>
  <c r="J141" i="12"/>
  <c r="I144" i="12"/>
  <c r="I145" i="12" s="1"/>
  <c r="D141" i="12"/>
  <c r="G141" i="12"/>
  <c r="F144" i="12"/>
  <c r="F145" i="12" s="1"/>
  <c r="L105" i="12"/>
  <c r="M105" i="12" s="1"/>
  <c r="L106" i="12"/>
  <c r="M106" i="12" s="1"/>
  <c r="L110" i="12"/>
  <c r="M110" i="12" s="1"/>
  <c r="L107" i="12"/>
  <c r="M107" i="12" s="1"/>
  <c r="L111" i="12"/>
  <c r="M111" i="12" s="1"/>
  <c r="C141" i="12"/>
  <c r="K141" i="12"/>
  <c r="L108" i="12"/>
  <c r="M108" i="12" s="1"/>
  <c r="L112" i="12"/>
  <c r="M112" i="12" s="1"/>
  <c r="J144" i="12"/>
  <c r="J145" i="12" s="1"/>
  <c r="I137" i="9"/>
  <c r="K34" i="4"/>
  <c r="J34" i="4"/>
  <c r="J38" i="4" s="1"/>
  <c r="J39" i="4" s="1"/>
  <c r="I34" i="4"/>
  <c r="H34" i="4"/>
  <c r="G34" i="4"/>
  <c r="F34" i="4"/>
  <c r="E34" i="4"/>
  <c r="E36" i="4" s="1"/>
  <c r="D34" i="4"/>
  <c r="C34" i="4"/>
  <c r="C38" i="4" l="1"/>
  <c r="C39" i="4" s="1"/>
  <c r="K38" i="4"/>
  <c r="K39" i="4" s="1"/>
  <c r="F38" i="4"/>
  <c r="F39" i="4" s="1"/>
  <c r="I36" i="4"/>
  <c r="F36" i="4"/>
  <c r="G38" i="4"/>
  <c r="G39" i="4" s="1"/>
  <c r="J36" i="4"/>
  <c r="E38" i="4"/>
  <c r="E39" i="4" s="1"/>
  <c r="D38" i="4"/>
  <c r="D39" i="4" s="1"/>
  <c r="H38" i="4"/>
  <c r="H39" i="4" s="1"/>
  <c r="I38" i="4"/>
  <c r="I39" i="4" s="1"/>
  <c r="C36" i="4"/>
  <c r="G36" i="4"/>
  <c r="K36" i="4"/>
  <c r="D36" i="4"/>
  <c r="H36" i="4"/>
  <c r="I46" i="9" l="1"/>
  <c r="I56" i="9"/>
  <c r="I140" i="9" l="1"/>
  <c r="I141" i="9"/>
  <c r="I142" i="9"/>
  <c r="I143" i="9"/>
  <c r="I132" i="9"/>
  <c r="I133" i="9"/>
  <c r="I111" i="9"/>
  <c r="I112" i="9"/>
  <c r="I113" i="9"/>
  <c r="I114" i="9"/>
  <c r="I115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38" i="9"/>
  <c r="I39" i="9"/>
  <c r="I40" i="9"/>
  <c r="L9" i="4"/>
  <c r="M9" i="4" s="1"/>
  <c r="L7" i="4"/>
  <c r="M7" i="4" s="1"/>
  <c r="L16" i="4" l="1"/>
  <c r="M16" i="4" s="1"/>
  <c r="I148" i="9" l="1"/>
  <c r="I147" i="9"/>
  <c r="I145" i="9"/>
  <c r="I139" i="9"/>
  <c r="I136" i="9"/>
  <c r="I135" i="9"/>
  <c r="I131" i="9"/>
  <c r="I130" i="9"/>
  <c r="I129" i="9"/>
  <c r="I128" i="9"/>
  <c r="I127" i="9"/>
  <c r="I126" i="9"/>
  <c r="I125" i="9"/>
  <c r="I124" i="9"/>
  <c r="I123" i="9"/>
  <c r="I122" i="9"/>
  <c r="I121" i="9"/>
  <c r="I120" i="9"/>
  <c r="I119" i="9"/>
  <c r="I118" i="9"/>
  <c r="I117" i="9"/>
  <c r="I116" i="9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1" i="9"/>
  <c r="I90" i="9"/>
  <c r="I82" i="9"/>
  <c r="I81" i="9"/>
  <c r="I67" i="9"/>
  <c r="I66" i="9"/>
  <c r="I65" i="9"/>
  <c r="I64" i="9"/>
  <c r="I63" i="9"/>
  <c r="I62" i="9"/>
  <c r="I61" i="9"/>
  <c r="I60" i="9"/>
  <c r="I59" i="9"/>
  <c r="I58" i="9"/>
  <c r="I57" i="9"/>
  <c r="I54" i="9"/>
  <c r="I49" i="9"/>
  <c r="I48" i="9"/>
  <c r="I47" i="9"/>
  <c r="I45" i="9"/>
  <c r="I44" i="9"/>
  <c r="I43" i="9"/>
  <c r="I42" i="9"/>
  <c r="I41" i="9"/>
  <c r="I37" i="9"/>
  <c r="I36" i="9"/>
  <c r="I35" i="9"/>
  <c r="I34" i="9"/>
  <c r="I33" i="9"/>
  <c r="I32" i="9"/>
  <c r="I31" i="9"/>
  <c r="I30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C21" i="4"/>
  <c r="D21" i="4"/>
  <c r="E21" i="4"/>
  <c r="F21" i="4"/>
  <c r="G21" i="4"/>
  <c r="H21" i="4"/>
  <c r="I21" i="4"/>
  <c r="J21" i="4"/>
  <c r="K21" i="4"/>
  <c r="L6" i="4"/>
  <c r="M6" i="4" s="1"/>
  <c r="L21" i="4" l="1"/>
  <c r="M21" i="4" s="1"/>
  <c r="L18" i="4" l="1"/>
  <c r="M18" i="4" s="1"/>
  <c r="L15" i="4" l="1"/>
  <c r="M15" i="4" s="1"/>
  <c r="D20" i="4"/>
  <c r="D31" i="4" s="1"/>
  <c r="D32" i="4" s="1"/>
  <c r="E20" i="4"/>
  <c r="E31" i="4" s="1"/>
  <c r="E32" i="4" s="1"/>
  <c r="F20" i="4"/>
  <c r="F31" i="4" s="1"/>
  <c r="F32" i="4" s="1"/>
  <c r="G20" i="4"/>
  <c r="G31" i="4" s="1"/>
  <c r="G32" i="4" s="1"/>
  <c r="H20" i="4"/>
  <c r="H31" i="4" s="1"/>
  <c r="H32" i="4" s="1"/>
  <c r="I20" i="4"/>
  <c r="I31" i="4" s="1"/>
  <c r="I32" i="4" s="1"/>
  <c r="J20" i="4"/>
  <c r="J31" i="4" s="1"/>
  <c r="J32" i="4" s="1"/>
  <c r="K20" i="4"/>
  <c r="K31" i="4" s="1"/>
  <c r="K32" i="4" s="1"/>
  <c r="C20" i="4"/>
  <c r="C31" i="4" s="1"/>
  <c r="L5" i="4"/>
  <c r="M5" i="4" s="1"/>
  <c r="C32" i="4" l="1"/>
  <c r="L19" i="4"/>
  <c r="M19" i="4" s="1"/>
  <c r="L20" i="4"/>
  <c r="M20" i="4" s="1"/>
  <c r="M28" i="4" l="1"/>
  <c r="M27" i="4"/>
  <c r="M26" i="4"/>
  <c r="L25" i="4"/>
  <c r="M25" i="4" s="1"/>
  <c r="L24" i="4"/>
  <c r="M24" i="4" s="1"/>
  <c r="L23" i="4"/>
  <c r="M23" i="4" s="1"/>
  <c r="L22" i="4"/>
  <c r="M22" i="4" s="1"/>
  <c r="L4" i="4"/>
  <c r="M4" i="4" s="1"/>
  <c r="L14" i="4"/>
  <c r="M14" i="4" s="1"/>
  <c r="L13" i="4"/>
  <c r="M13" i="4" s="1"/>
  <c r="L12" i="4"/>
  <c r="M12" i="4" s="1"/>
  <c r="L11" i="4"/>
  <c r="M11" i="4" s="1"/>
  <c r="L10" i="4"/>
  <c r="M10" i="4" s="1"/>
  <c r="L8" i="4"/>
  <c r="M8" i="4" s="1"/>
</calcChain>
</file>

<file path=xl/comments1.xml><?xml version="1.0" encoding="utf-8"?>
<comments xmlns="http://schemas.openxmlformats.org/spreadsheetml/2006/main">
  <authors>
    <author>Автор</author>
  </authors>
  <commentList>
    <comment ref="B7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Внимание! Модули аналогового ввода R500 AI 08 242/342 не поддерживают работу с модулями ЦП II-го типа (R500 CU 021/031)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Внимание! Модули аналогового ввода R500 AI 08 242/342 не поддерживают работу с модулями ЦП II-го типа (R500 CU 021/031)</t>
        </r>
      </text>
    </comment>
    <comment ref="B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крейтах R500 данный тип шасси используется только для модулей R500 CP 06 111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Суммарный ток каждого крейта не должен превышать 4 А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A4" authorId="0" shapeId="0">
      <text>
        <r>
          <rPr>
            <b/>
            <sz val="11"/>
            <color indexed="81"/>
            <rFont val="Tahoma"/>
            <family val="2"/>
            <charset val="204"/>
          </rPr>
          <t>Автор:</t>
        </r>
        <r>
          <rPr>
            <sz val="11"/>
            <color indexed="81"/>
            <rFont val="Tahoma"/>
            <family val="2"/>
            <charset val="204"/>
          </rPr>
          <t xml:space="preserve">
Local может использовать для сохранения истории Historian, PostgreSQL или MS SQL
Возможность подключения через WEB - встроенный WEBportal (один клиент без возможности управления)
Драйвера в пакете:
Modbus RTU/TCP Master, Modbus RTU/TCP Slave, IEC 101/104 Master, IEC 101/104 Slave,
OPC DA Client, OPC UA Client,
OPC DA Server, OPC UA Server,
SNMP Manager, SQL, Syslog Server/Client, MQTT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Plant может использовать для сохранения истории Historian, PostgreSQL или MS SQL
Возможность подключения через WEB - встроенный WEBportal
Драйвера в пакете:
Modbus RTU/TCP Master, Modbus RTU/TCP Slave, IEC 101/104 Master, IEC 101/104 Slave,
OPC DA Client, OPC UA Client,
OPC DA Server, OPC UA Server,
SNMP Manager, SQL, Syslog Server/Client, MQTT,
IEC 61850 Client, ТЭМ-104 Master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Клиентская лицензия дает право подключения к двум серверам (одной резервной паре серверов) одним из трех способов: прямое, терминальное, или WEB.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ВАЖНО! Для более чем 5-ти одновременных WEB подключений, рекомендуется выделенный компьютер для WEB-сервера и Alpha.WEBportal</t>
        </r>
      </text>
    </comment>
    <comment ref="A55" authorId="0" shapeId="0">
      <text>
        <r>
          <rPr>
            <b/>
            <sz val="11"/>
            <color indexed="81"/>
            <rFont val="Tahoma"/>
            <family val="2"/>
            <charset val="204"/>
          </rPr>
          <t>Автор:</t>
        </r>
        <r>
          <rPr>
            <sz val="11"/>
            <color indexed="81"/>
            <rFont val="Tahoma"/>
            <family val="2"/>
            <charset val="204"/>
          </rPr>
          <t xml:space="preserve">
Клиент-серверная архитектура. Лицензируется общее количество тегов на домен, количество физических серверов и количество клиентских подключений.
Для архивирования данных можно использовать Historian.
Возможность подключения через WEB - встроенный WEBportal
Драйвера в пакете:
Modbus RTU/TCP Master, Modbus RTU/TCP Slave, IEC 101/104 Master, IEC 101/104 Slave,
OPC DA Client, OPC UA Client,
OPC DA Server, OPC UA Server,
SNMP Manager, SQL, Syslog Server/Client, MQTT,
IEC 61850 Client, ТЭМ-104 Master
BACnet, S7 Client, Ethernet/IP, FINS Client</t>
        </r>
      </text>
    </comment>
    <comment ref="A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Лицензия включает в себя также Astra.WEBportal </t>
        </r>
      </text>
    </comment>
    <comment ref="A80" authorId="0" shapeId="0">
      <text>
        <r>
          <rPr>
            <b/>
            <sz val="11"/>
            <color indexed="81"/>
            <rFont val="Tahoma"/>
            <family val="2"/>
            <charset val="204"/>
          </rPr>
          <t>Автор:</t>
        </r>
        <r>
          <rPr>
            <sz val="11"/>
            <color indexed="81"/>
            <rFont val="Tahoma"/>
            <family val="2"/>
            <charset val="204"/>
          </rPr>
          <t xml:space="preserve">
Клиентская лицензия дает право подключения к двум серверам (одной резервной паре серверов) одним из трех способов: прямое, терминальное, или WEB.</t>
        </r>
      </text>
    </comment>
    <comment ref="A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ВАЖНО! Для более чем 5-ти одновременных WEB-подключений, рекомендуется выделять отдельный компьютер для WEB-сервера и WEBportal</t>
        </r>
      </text>
    </comment>
    <comment ref="A1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ВАЖНО! Для более чем 5-ти одновременных WEB подключений, рекомендуется выделенный компьютер для WEB-сервера и WEBportal</t>
        </r>
      </text>
    </comment>
  </commentList>
</comments>
</file>

<file path=xl/sharedStrings.xml><?xml version="1.0" encoding="utf-8"?>
<sst xmlns="http://schemas.openxmlformats.org/spreadsheetml/2006/main" count="803" uniqueCount="741">
  <si>
    <t>Наименование</t>
  </si>
  <si>
    <t>ЗИП</t>
  </si>
  <si>
    <t>Всего количество</t>
  </si>
  <si>
    <t>Оконечный модуль без поддержки функции расширения шины</t>
  </si>
  <si>
    <t>R500 ST 00 001</t>
  </si>
  <si>
    <t>Оконечный модуль с поддержкой функции расширения шины и резервирования (IN), разъем SFP</t>
  </si>
  <si>
    <t>DIN-рейка L=600мм</t>
  </si>
  <si>
    <t>R500 DN 060</t>
  </si>
  <si>
    <t>DIN-рейка L=800мм</t>
  </si>
  <si>
    <t>R500 DN 080</t>
  </si>
  <si>
    <t>Regul R400</t>
  </si>
  <si>
    <t>Regul R500</t>
  </si>
  <si>
    <t>Оконечный модуль с поддержкой функции расширения шины и резервирования (OUT), разъем SFP</t>
  </si>
  <si>
    <t>DIN-рейка L=1000мм</t>
  </si>
  <si>
    <t>R500 DN 100</t>
  </si>
  <si>
    <t>Общая ширина модулей, мм:</t>
  </si>
  <si>
    <t>Regul R500S</t>
  </si>
  <si>
    <t>ВхГ модулей ПЛК: 180х155 мм</t>
  </si>
  <si>
    <t>Сервер
(основной)</t>
  </si>
  <si>
    <t>Сервер
(резервный)</t>
  </si>
  <si>
    <t>АРМ оператора (основной)</t>
  </si>
  <si>
    <t>АРМ оператора (резервный)</t>
  </si>
  <si>
    <t>Аппаратный ключ защиты</t>
  </si>
  <si>
    <t>Программный ключ защиты</t>
  </si>
  <si>
    <t>Модуль счета импульсов / измерения частоты, 3 канала 1 Гц...500 кГц, 6 каналов DI 24 VDC,  6 каналов DO 24 VDC, 0,5 А</t>
  </si>
  <si>
    <t>Модуль счета импульсов / измерения частоты, 3 канала 1 Гц...500 кГц, 1 канал генератора импульсов 1 Гц…10 кГц, 6 каналов DI 24 VDC,  6 каналов DO 24 VDC, 0,5 A, возможность автономной работы в режиме электронного автомата безопасности</t>
  </si>
  <si>
    <t>Модуль аналоговый комбинированный, 6 AI 0/4…20 мА, -10/0…+10 В, 2 AO 0/4…20 мА, -10/0…+10 В, поканальная гальваническая изоляция, погрешность 0,1%</t>
  </si>
  <si>
    <t>Модуль DO, 220 VAC, 2 А / 220 VDC, 0,27 А, 16 каналов, поканальная гальваническая изоляция</t>
  </si>
  <si>
    <t>Модуль источника питания 24 VDC, 75 Вт</t>
  </si>
  <si>
    <t>Модуль источника питания 24 VDC, 75 Вт, с гальваноизоляцией внутренней сети питания от внешней</t>
  </si>
  <si>
    <t>Модуль источника питания 220 VAC/VDC, 75 Вт, с гальваноизоляцией внутренней сети питания от внешней</t>
  </si>
  <si>
    <t>Ключи для хранения лицензий</t>
  </si>
  <si>
    <t>Средства разработки</t>
  </si>
  <si>
    <t>Потребление модулей от внутр. шины, А:</t>
  </si>
  <si>
    <t>Модуль источника питания 24 VDC, 75 Вт, интеллектуальный, поддержка выбора шины питания</t>
  </si>
  <si>
    <t>Модуль дискретный комбинированный, 24 DI (3 группы по 8 каналов) 24 VDC, 8 DO, твердотельные реле, (1 группа), 24 VDC, 0,5 А, групповая гальваническая изоляция</t>
  </si>
  <si>
    <t>Каталожный номер</t>
  </si>
  <si>
    <t>R400 CU 00 071-000-AAA</t>
  </si>
  <si>
    <t>R400 CU 00 071(W)-000-AAA</t>
  </si>
  <si>
    <t>R500 AI 08 031-000-AAA</t>
  </si>
  <si>
    <t>R500 AI 08 131-000-AAA</t>
  </si>
  <si>
    <t>R500 AI 16 081-000-AAA</t>
  </si>
  <si>
    <t>R500 AI 08 242-000-AAA</t>
  </si>
  <si>
    <t>R500 DI 16 021-000-AAA</t>
  </si>
  <si>
    <t>R500 DA 03 011-000-AAA</t>
  </si>
  <si>
    <t>R500 DA 03 021-000-AAA</t>
  </si>
  <si>
    <t>R500 AO 08 011-000-AAA</t>
  </si>
  <si>
    <t>R500 AO 08 021-000-AAA</t>
  </si>
  <si>
    <t>R500 AO 08 031-000-AAA</t>
  </si>
  <si>
    <t>R500 AS 08 011-000-AAA</t>
  </si>
  <si>
    <t>R500 DO 16 021-000-AAA</t>
  </si>
  <si>
    <t>R500 DS 32 012-000-AAA</t>
  </si>
  <si>
    <t>R500 CP 04 011-000-AAA</t>
  </si>
  <si>
    <t>R500 CP 02 021-000-AAA</t>
  </si>
  <si>
    <t>R500 CP 06 111-000-AAA</t>
  </si>
  <si>
    <t>R500 PP 00 011-000-AAA</t>
  </si>
  <si>
    <t>R500 PP 00 021-000-AAA</t>
  </si>
  <si>
    <t>R500 PP 00 031-000-AAA</t>
  </si>
  <si>
    <t>R500 PP 00 051-000-AAA</t>
  </si>
  <si>
    <t>R500 CH 01 011-000-AAA</t>
  </si>
  <si>
    <t>R500 CH 02 032-000-AAA</t>
  </si>
  <si>
    <t>R500 ST 02 012-000-AAA</t>
  </si>
  <si>
    <t>R500 ST 02 022-000-AAA</t>
  </si>
  <si>
    <t>R500 CL 36 001</t>
  </si>
  <si>
    <t>R500 CL 20 001</t>
  </si>
  <si>
    <t>Модуль источника внешнего питания, 24 VDC, 70 mA (на канал), 8 каналов, поканальная гальваническая изоляция</t>
  </si>
  <si>
    <t>R500 PO 08 041-000-AAA</t>
  </si>
  <si>
    <t>Шасси для модулей ввода/вывода и источников питания (одна шина данных, одна шина питания)</t>
  </si>
  <si>
    <t>Шасси с поддержкой резервирования для модулей однослотового центрального процессора (две шины данных, две шины питания)</t>
  </si>
  <si>
    <t>R500 AI 08 052-000-AAA</t>
  </si>
  <si>
    <t>R500S AI 08 851-000-AAA</t>
  </si>
  <si>
    <t>R500S AI 08 881-000-AAA</t>
  </si>
  <si>
    <t>R500S DI 28 811-000-AAA</t>
  </si>
  <si>
    <t>R500S DI 16 831-000-AAA</t>
  </si>
  <si>
    <t>R500S CU 00 821-000-AAA</t>
  </si>
  <si>
    <t>R500S CU 00 831-000-AAA</t>
  </si>
  <si>
    <t>R500 CH 02 811-000-AAA</t>
  </si>
  <si>
    <t>R500S CL 36 001</t>
  </si>
  <si>
    <t>АРМ
инженера АСУ</t>
  </si>
  <si>
    <t>АРМ
инженера КИП</t>
  </si>
  <si>
    <t>Лицензия Regul HART Communication для организации "сквозного" доступа к "полевым" устройствам, подключенным к модулям ПЛК Regul RX00. Для работы с КИПиА требуется дополнительно установить PACTware и использовать DTM-файлы производителей КИПиА</t>
  </si>
  <si>
    <t>DRV-HART-COM</t>
  </si>
  <si>
    <t>Коммуникационные протоколы (доп. пакеты)</t>
  </si>
  <si>
    <t>Шасси с поддержкой резервирования для модулей ввода/вывода и источников питания (две шины данных, две шины питания)</t>
  </si>
  <si>
    <t>Модуль аналогового ввода, 0/4…20 мА, -10/-5/0…+5/10 В, 8 каналов, частота дискретизации сигнала 100 мкс, поканальная гальваническая изоляция, погрешность 0,025%</t>
  </si>
  <si>
    <t>Клеммная колодка для модулей ввода/вывода R500, 36 контактов (черн.)</t>
  </si>
  <si>
    <t>Клеммная колодка для модулей ввода/вывода R500, 20 контактов (черн.)</t>
  </si>
  <si>
    <t>Клеммная колодка для модулей ввода/вывода R500S, 36 контактов (желт.)</t>
  </si>
  <si>
    <t>Use ?</t>
  </si>
  <si>
    <t>R500 DI 16 032-000-AAA</t>
  </si>
  <si>
    <t>R500 DO 32 012-000-AAA</t>
  </si>
  <si>
    <t>R500 DO 32 041-000-AAA</t>
  </si>
  <si>
    <t>Модуль центрального процессора, 1 GHz, 512 Mb RAM, 1 Gb Flash, RS-232, RS-485, 2 x Ethernet SFP, поддержка WEB-визуализации</t>
  </si>
  <si>
    <t>Модуль аналогового ввода, 0/4…20 мА, 16 каналов, общая гальваническая изоляция, погрешность 0,1%</t>
  </si>
  <si>
    <t>Модуль аналогового ввода, ТПС/ТЭП, 8 каналов, общая гальваническая изоляция, погрешность 0,1%</t>
  </si>
  <si>
    <t>Модуль аналогового ввода, ТПС/ТЭП, 8 каналов, поканальная гальваническая изоляция, погрешность 0,1%</t>
  </si>
  <si>
    <t>Модуль аналогового ввода, 0/4…20 мА, -10/0…+10 В, 8 каналов, поканальная гальваническая изоляция, погрешность 0,1%</t>
  </si>
  <si>
    <t>Модуль дискретного ввода, 220 VAC/VDC, 16 каналов, поканальная гальваническая изоляция</t>
  </si>
  <si>
    <t>Модуль дискретного ввода, NAMUR, 16 каналов , групповая гальваническая изоляция</t>
  </si>
  <si>
    <t>Модуль аналогового вывода, 0/4…20 мА, 8 каналов, поканальная гальваническая изоляция, погрешность 0,1%</t>
  </si>
  <si>
    <t>Модуль аналогового вывода, 0/4…20 мА + HART, 8 каналов, поканальная гальваническая изоляция, погрешность 0,1%</t>
  </si>
  <si>
    <t>Модуль аналогового вывода, 0/4…20 мА, -10/0…+10 В, 8 каналов, поканальная гальваническая изоляция, погрешность 0,1%</t>
  </si>
  <si>
    <t>Модуль дискретного вывода, твердотельные реле, 24 V AC/DC, 0,5 А, 32 канала (4 группы по 8 каналов), групповая гальваническая изоляция</t>
  </si>
  <si>
    <t>Модуль дискретного вывода, твердотельные реле, 24 VDC, 0,5 А, 32 канала (2 группы по 16 каналов), групповая гальваническая изоляция, контроль обрыва внешних цепей, работа до 4-х каналов в режиме ШИМ (до 30 кГц)</t>
  </si>
  <si>
    <t>Модуль коммуникационного процессора RS-485 (Modbus RTU, IEC 60870-5-101), 4 порта</t>
  </si>
  <si>
    <t>Модуль коммуникационного процессора Ethernet 100BASE-T (Modbus TCP, IEC 60870-5-104), 2 порта</t>
  </si>
  <si>
    <t>Шлюз-конвертор протоколов передачи данных Regul</t>
  </si>
  <si>
    <t>R500G CU 00 021-000-AAA</t>
  </si>
  <si>
    <t>R500G CU 00 031-000-AAA</t>
  </si>
  <si>
    <t>Шлюз-конвертор, RS-232, RS-485, 2 x Ethernet SFP</t>
  </si>
  <si>
    <t>Крейт 1</t>
  </si>
  <si>
    <t>Крейт 2</t>
  </si>
  <si>
    <t>Крейт 3</t>
  </si>
  <si>
    <t>Крейт 4</t>
  </si>
  <si>
    <t>Крейт 5</t>
  </si>
  <si>
    <t>Крейт 6</t>
  </si>
  <si>
    <t>Крейт 7</t>
  </si>
  <si>
    <t>Крейт 8</t>
  </si>
  <si>
    <t>Крейт 9</t>
  </si>
  <si>
    <t>Общее потребление модулей, Вт:</t>
  </si>
  <si>
    <t>Модуль центрального процессора RS-232, RS-485, 2 x SFP</t>
  </si>
  <si>
    <t>R500S DO 16 811-000-AAA</t>
  </si>
  <si>
    <t>Модуль аналогового ввода 0/4...20 мА + HART, 8 каналов, поканальная гальваническая изоляция, два ввода питания для датчиков, общее питание датчиков</t>
  </si>
  <si>
    <t>Модуль дискретного ввода, 24 VDC, 28 каналов (4 группы по 7 каналов), групповая гальваническая изоляция</t>
  </si>
  <si>
    <t>Модуль дискретного ввода, NAMUR, внешнее питание 24 VDC, 16 каналов, общая гальваническая изоляции</t>
  </si>
  <si>
    <t>Astra.IDE</t>
  </si>
  <si>
    <t>AstraRegul</t>
  </si>
  <si>
    <r>
      <t xml:space="preserve">Пакет Local
</t>
    </r>
    <r>
      <rPr>
        <i/>
        <sz val="10"/>
        <rFont val="Calibri"/>
        <family val="2"/>
        <charset val="204"/>
        <scheme val="minor"/>
      </rPr>
      <t>Одноранговая сетевая система с обменом оперативными данными между узлами</t>
    </r>
  </si>
  <si>
    <t>LCL-N150</t>
  </si>
  <si>
    <t>LCL-N300</t>
  </si>
  <si>
    <t>LCL-N500</t>
  </si>
  <si>
    <t>LCL-N1k</t>
  </si>
  <si>
    <t>LCL-N1k5</t>
  </si>
  <si>
    <t>LCL-N3k</t>
  </si>
  <si>
    <t>LCL-N5k</t>
  </si>
  <si>
    <t>LCL-N15k</t>
  </si>
  <si>
    <t>LCL-N50k</t>
  </si>
  <si>
    <t>LCL-N-UP300</t>
  </si>
  <si>
    <t>LCL-N-UP500</t>
  </si>
  <si>
    <t>LCL-N-UP1k</t>
  </si>
  <si>
    <t>LCL-N-UP1k5</t>
  </si>
  <si>
    <t>LCL-N-UP3k</t>
  </si>
  <si>
    <t>LCL-N-UP5k</t>
  </si>
  <si>
    <t>LCL-N-UP15k</t>
  </si>
  <si>
    <t>LCL-N-UP50k</t>
  </si>
  <si>
    <t>LCL-N-Plant-500</t>
  </si>
  <si>
    <t>LCL-N-Plant-1k</t>
  </si>
  <si>
    <t>LCL-N-Plant-1k5</t>
  </si>
  <si>
    <t>LCL-N-Plant-3k</t>
  </si>
  <si>
    <t>LCL-N-Plant-5k</t>
  </si>
  <si>
    <t>LCL-N-Plant-15k</t>
  </si>
  <si>
    <t>LCL-N-Plant-50k</t>
  </si>
  <si>
    <t>Лицензия Astra.Local, 150 тегов</t>
  </si>
  <si>
    <t>Лицензия Astra.Local, 300 тегов</t>
  </si>
  <si>
    <t>Лицензия Astra.Local, 500 тегов</t>
  </si>
  <si>
    <t>Лицензия Astra.Local, 1k тегов</t>
  </si>
  <si>
    <t>Лицензия Astra.Local, 1k5 тегов</t>
  </si>
  <si>
    <t>Лицензия Astra.Local, 3k тегов</t>
  </si>
  <si>
    <t>Лицензия Astra.Local, 5k тегов</t>
  </si>
  <si>
    <t>Лицензия Astra.Local, 15k тегов</t>
  </si>
  <si>
    <t>Лицензия Astra.Local, 50k тегов</t>
  </si>
  <si>
    <t>Astra.Local. Расширение со 150 до 300 тегов</t>
  </si>
  <si>
    <t>Astra.Local. Расширение с 300 до 500 тегов</t>
  </si>
  <si>
    <t>Astra.Local. Расширение с 500 до 1k тегов</t>
  </si>
  <si>
    <t>Astra.Local. Расширение с 1k до 1k5 тегов</t>
  </si>
  <si>
    <t>Astra.Local. Расширение с 1k5 до 3k тегов</t>
  </si>
  <si>
    <t>Astra.Local. Расширение с 3k до 5k тегов</t>
  </si>
  <si>
    <t>Astra.Local. Расширение c 5k до 15k тегов</t>
  </si>
  <si>
    <t>Astra.Local. Расширение  c 15k до 50k тегов</t>
  </si>
  <si>
    <t>Upgrade Astra.Local, 500 тегов до Plant.Server 500 тегов и 1 Client Full</t>
  </si>
  <si>
    <t>Upgrade Astra.Local, 1k тегов до Plant.Server 1k тегов и 1 Client Full</t>
  </si>
  <si>
    <t>Upgrade Astra.Local, 1k5 тегов до Plant.Server 1k5 тегов и 1 Client Full</t>
  </si>
  <si>
    <t>Upgrade Astra.Local, 3k тегов до Plant.Server 3k тегов и 1 Client Full</t>
  </si>
  <si>
    <t>Upgrade Astra.Local, 5k тегов до Plant.Server 5k тегов и 1 Client Full</t>
  </si>
  <si>
    <t>Upgrade Astra.Local, 15k тегов до Plant.Server 15k тегов и 1 Client Full</t>
  </si>
  <si>
    <t>Upgrade Astra.Local, 50k тегов до Plant.Server 50k тегов и 1 Client Full</t>
  </si>
  <si>
    <r>
      <t xml:space="preserve">Пакет Plant
</t>
    </r>
    <r>
      <rPr>
        <i/>
        <sz val="10"/>
        <rFont val="Calibri"/>
        <family val="2"/>
        <charset val="204"/>
        <scheme val="minor"/>
      </rPr>
      <t>Клиент-сервер (максимум 2 сервера на систему, одна резервная пара)</t>
    </r>
  </si>
  <si>
    <t>PLN-SRV500</t>
  </si>
  <si>
    <t>PLN-SRV1k</t>
  </si>
  <si>
    <t>PLN-SRV1k5</t>
  </si>
  <si>
    <t>PLN-SRV3k</t>
  </si>
  <si>
    <t>PLN-SRV5k</t>
  </si>
  <si>
    <t>PLN-SRV15k</t>
  </si>
  <si>
    <t>PLN-SRV50k</t>
  </si>
  <si>
    <t>PLN-SRV100k</t>
  </si>
  <si>
    <t>PLN-SRV-UP1k</t>
  </si>
  <si>
    <t>PLN-SRV-UP1k5</t>
  </si>
  <si>
    <t>PLN-SRV-UP3k</t>
  </si>
  <si>
    <t>PLN-SRV-UP5k</t>
  </si>
  <si>
    <t>PLN-SRV-UP15k</t>
  </si>
  <si>
    <t>PLN-SRV-UP50k</t>
  </si>
  <si>
    <t>PLN-SRV-UP100k</t>
  </si>
  <si>
    <t>Plant.Server, 500 тегов</t>
  </si>
  <si>
    <t>Plant.Server, 1k тегов</t>
  </si>
  <si>
    <t>Plant.Server, 1k5 тегов</t>
  </si>
  <si>
    <t>Plant.Server, 3k тегов</t>
  </si>
  <si>
    <t>Plant.Server, 5k тегов</t>
  </si>
  <si>
    <t>Plant.Server, 15k тегов</t>
  </si>
  <si>
    <t>Plant.Server, 50k тегов</t>
  </si>
  <si>
    <t>Plant.Server, 100k тегов</t>
  </si>
  <si>
    <t>Plant.Server. Расширение с 500 до 1k тегов</t>
  </si>
  <si>
    <t>Plant.Server. Расширение с 1k до 1k5 тегов</t>
  </si>
  <si>
    <t>Plant.Server. Расширение с 1k5 до 3k тегов</t>
  </si>
  <si>
    <t>Plant.Server. Расширение с 3k до 5k тегов</t>
  </si>
  <si>
    <t>Plant.Server. Расширение с 5k до 15k тегов</t>
  </si>
  <si>
    <t>Plant.Server. Расширение с 15k до 50k тегов</t>
  </si>
  <si>
    <t>Plant.Server. Расширение с 50k до 100k тегов</t>
  </si>
  <si>
    <r>
      <t xml:space="preserve">Пакет Enterprise
</t>
    </r>
    <r>
      <rPr>
        <i/>
        <sz val="10"/>
        <rFont val="Calibri"/>
        <family val="2"/>
        <charset val="204"/>
        <scheme val="minor"/>
      </rPr>
      <t>Распределенная диспетчерская система</t>
    </r>
  </si>
  <si>
    <t>EP-1k5</t>
  </si>
  <si>
    <t>EP-3k</t>
  </si>
  <si>
    <t>EP-5k</t>
  </si>
  <si>
    <t>EP-15k</t>
  </si>
  <si>
    <t>EP-25k</t>
  </si>
  <si>
    <t>EP-50k</t>
  </si>
  <si>
    <t>EP-100k</t>
  </si>
  <si>
    <t>EP-200k</t>
  </si>
  <si>
    <t>EP-300k</t>
  </si>
  <si>
    <t>EP-500k</t>
  </si>
  <si>
    <t>EP-1M</t>
  </si>
  <si>
    <t>Astra.Enterprise. 1k5 тегов, до 2 x I/O SRV, 1 Client Full</t>
  </si>
  <si>
    <t>Astra.Enterprise. 3k тегов, до 2 x I/O SRV, 1 Client Full</t>
  </si>
  <si>
    <t>Astra.Enterprise. 5k тегов, до 2 x I/O SRV, 1 Client Full</t>
  </si>
  <si>
    <t>Astra.Enterprise. 15k тегов, до 4 x I/O SRV, 1 Client Full</t>
  </si>
  <si>
    <t>Astra.Enterprise. 25k тегов, до 4 x I/O SRV, 1 Client Full</t>
  </si>
  <si>
    <t>Astra.Enterprise. 50k тегов, до 6 x I/O SRV, 1 Client Full</t>
  </si>
  <si>
    <t>Astra.Enterprise. 100k тегов, до 8 x I/O SRV, 1 Client Full</t>
  </si>
  <si>
    <t>Astra.Enterprise. 200k тегов, до 10 x I/O SRV, 1 Client Full</t>
  </si>
  <si>
    <t>Astra.Enterprise. 300k тегов, до 12 x I/O SRV, 1 Client Full</t>
  </si>
  <si>
    <t>Astra.Enterprise. 500k тегов, до 14 x I/O SRV, 1 Client Full</t>
  </si>
  <si>
    <t>Astra.Enterprise. 1M тегов, до 24 x I/O SRV, 1 Client Full</t>
  </si>
  <si>
    <t>Enterprise.Client. До 250 клиентов без управления</t>
  </si>
  <si>
    <t>Enterprise.Client. Без ограничения клиентов без управления</t>
  </si>
  <si>
    <t>Enterprise.Client. Увеличение клиентов без управления со 100 до 250</t>
  </si>
  <si>
    <t>Сервер Historian</t>
  </si>
  <si>
    <t>HIST-100</t>
  </si>
  <si>
    <t>HIST-200</t>
  </si>
  <si>
    <t>HIST-300</t>
  </si>
  <si>
    <t>HIST-500</t>
  </si>
  <si>
    <t>HIST-700</t>
  </si>
  <si>
    <t>HIST-1k</t>
  </si>
  <si>
    <t>HIST-2k</t>
  </si>
  <si>
    <t>HIST-3k</t>
  </si>
  <si>
    <t>HIST-5k</t>
  </si>
  <si>
    <t>HIST-7k</t>
  </si>
  <si>
    <t>HIST-10k</t>
  </si>
  <si>
    <t>HIST-15k</t>
  </si>
  <si>
    <t>HIST-20k</t>
  </si>
  <si>
    <t>HIST-30k</t>
  </si>
  <si>
    <t>HIST-50k</t>
  </si>
  <si>
    <t>HIST-100k</t>
  </si>
  <si>
    <t>HIST-200k</t>
  </si>
  <si>
    <t>HIST-300k</t>
  </si>
  <si>
    <t>HIST-500k</t>
  </si>
  <si>
    <t>HIST-UP200</t>
  </si>
  <si>
    <t>HIST-UP300</t>
  </si>
  <si>
    <t>HIST-UP500</t>
  </si>
  <si>
    <t>HIST-UP700</t>
  </si>
  <si>
    <t>HIST-UP1k</t>
  </si>
  <si>
    <t>HIST-UP2k</t>
  </si>
  <si>
    <t>HIST-UP3k</t>
  </si>
  <si>
    <t>HIST-UP5k</t>
  </si>
  <si>
    <t>HIST-UP7k</t>
  </si>
  <si>
    <t>HIST-UP10k</t>
  </si>
  <si>
    <t>HIST-UP15k</t>
  </si>
  <si>
    <t>HIST-UP20k</t>
  </si>
  <si>
    <t>HIST-UP30k</t>
  </si>
  <si>
    <t>HIST-UP50k</t>
  </si>
  <si>
    <t>HIST-UP100k</t>
  </si>
  <si>
    <t>HIST-UP200k</t>
  </si>
  <si>
    <t>HIST-UP300k</t>
  </si>
  <si>
    <t>HIST-UP500k</t>
  </si>
  <si>
    <t>Astra.Historian, 100 тегов</t>
  </si>
  <si>
    <t>Astra.Historian, 200 тегов</t>
  </si>
  <si>
    <t>Astra.Historian, 300 тегов</t>
  </si>
  <si>
    <t>Astra.Historian, 500 тегов</t>
  </si>
  <si>
    <t>Astra.Historian, 700 тегов</t>
  </si>
  <si>
    <t>Astra.Historian, 1k тегов</t>
  </si>
  <si>
    <t>Astra.Historian, 2k тегов</t>
  </si>
  <si>
    <t>Astra.Historian, 3k тегов</t>
  </si>
  <si>
    <t>Astra.Historian, 5k тегов</t>
  </si>
  <si>
    <t>Astra.Historian, 7k тегов</t>
  </si>
  <si>
    <t>Astra.Historian, 10k тегов</t>
  </si>
  <si>
    <t>Astra.Historian, 15k тегов</t>
  </si>
  <si>
    <t>Astra.Historian, 20k тегов</t>
  </si>
  <si>
    <t>Astra.Historian, 30k тегов</t>
  </si>
  <si>
    <t>Astra.Historian, 50k тегов</t>
  </si>
  <si>
    <t>Astra.Historian, 100k тегов</t>
  </si>
  <si>
    <t>Astra.Historian, 200k тегов</t>
  </si>
  <si>
    <t>Astra.Historian, 300k тегов</t>
  </si>
  <si>
    <t>Astra.Historian, 500k тегов</t>
  </si>
  <si>
    <t>Astra.Historian. Расширение со 100 до 200 тегов</t>
  </si>
  <si>
    <t>Astra.Historian. Расширение с 200 до 300 тегов</t>
  </si>
  <si>
    <t>Astra.Historian. Расширение с 300 до 500 тегов</t>
  </si>
  <si>
    <t>Astra.Historian. Расширение с 500 до 700 тегов</t>
  </si>
  <si>
    <t>Astra.Historian. Расширение с 700 до 1k тегов</t>
  </si>
  <si>
    <t>Astra.Historian. Расширение с 1k до 2k тегов</t>
  </si>
  <si>
    <t>Astra.Historian. Расширение с 2k до 3k тегов</t>
  </si>
  <si>
    <t>Astra.Historian. Расширение с 3k до 5k тегов</t>
  </si>
  <si>
    <t>Astra.Historian. Расширение с 5k до 7k тегов</t>
  </si>
  <si>
    <t>Astra.Historian. Расширение с 7k до 10k тегов</t>
  </si>
  <si>
    <t>Astra.Historian. Расширение с 10k до 15k тегов</t>
  </si>
  <si>
    <t>Astra.Historian. Расширение с 15k до 20k тегов</t>
  </si>
  <si>
    <t>Astra.Historian. Расширение с 20k до 30k тегов</t>
  </si>
  <si>
    <t>Astra.Historian. Расширение с 30k до 50k тегов</t>
  </si>
  <si>
    <t>Astra.Historian. Расширение с 50k до 100k тегов</t>
  </si>
  <si>
    <t>Astra.Historian. Расширение с 100k до 200k тегов</t>
  </si>
  <si>
    <t>Astra.Historian. Расширение с 200k до 300k тегов</t>
  </si>
  <si>
    <t>Astra.Historian. Расширение с 300k до 500k тегов</t>
  </si>
  <si>
    <t>Лицензия на право WEB-доступа к серверам Plant и Enterprise (для организации передачи данных через WEB требуется дополнительно установить WEB-сервер IIS, Apache и т.д. ). Требуется наличие соответствующих клиентских лицензий!</t>
  </si>
  <si>
    <t>Пакет разработки проектов и конфигурирования IO Server и Historian</t>
  </si>
  <si>
    <t>A.Studio</t>
  </si>
  <si>
    <t>Модуль аналогового ввода, 0/4...20 мА + HART, 8 каналов, поканальная гальваническая изоляция, индивидуальные АЦП и HART-модем на каждый канал, погрешность 0,1%</t>
  </si>
  <si>
    <t>R500 AI 08 022-000-AAA</t>
  </si>
  <si>
    <t>R500 CU 00 151(W)-000-AAA</t>
  </si>
  <si>
    <t>R500 CU 00 151(W)-001-AAA</t>
  </si>
  <si>
    <t>R500 CU 00 151(W)-002-AAA</t>
  </si>
  <si>
    <t>R500 CU 00 151(W)-003-AAA</t>
  </si>
  <si>
    <t>R500 CU 00 151(W)-004-AAA</t>
  </si>
  <si>
    <t>R500 CU 00 151(W)-005-AAA</t>
  </si>
  <si>
    <t>R500 CU 00 151(W)-006-AAA</t>
  </si>
  <si>
    <t>R500 CU 00 151(W)-007-AAA</t>
  </si>
  <si>
    <t>R500 CU 00 151(W)-008-AAA</t>
  </si>
  <si>
    <t>R500 CU 00 151(W)-012-AAA</t>
  </si>
  <si>
    <t>Модуль центрального процессора, 1,33 GHz (2 ядра), со-процессор RegulBus, 2 Gb RAM, 1x8 Gb SSD, RS-232, RS-485, 4 x Ethernet RJ45, 2 х USB, поддержка WEB-визуализации</t>
  </si>
  <si>
    <t>Модуль центрального процессора, 1,33 GHz (2 ядра), со-процессор RegulBus, 2 Gb RAM, 1x16 Gb SSD, RS-232, RS-485, 4 x Ethernet RJ45, 2 х USB, поддержка WEB-визуализации</t>
  </si>
  <si>
    <t>Модуль центрального процессора, 1,33 GHz (2 ядра), со-процессор RegulBus, 2 Gb RAM, 1x32 Gb SSD, RS-232, RS-485, 4 x Ethernet RJ45, 2 х USB, поддержка WEB-визуализации</t>
  </si>
  <si>
    <t>Модуль центрального процессора, 1,33 GHz (2 ядра), со-процессор RegulBus, 2 Gb RAM, 1x64 Gb SSD, RS-232, RS-485, 4 x Ethernet RJ45, 2 х USB, поддержка WEB-визуализации</t>
  </si>
  <si>
    <t>Модуль центрального процессора, 1,93 GHz (4 ядра), со-процессор RegulBus, 2 Gb RAM, 1x8 Gb SSD, RS-232, RS-485, 4 x Ethernet RJ45, 2 х USB, поддержка WEB-визуализации</t>
  </si>
  <si>
    <t>Модуль центрального процессора, 1,93 GHz (4 ядра), со-процессор RegulBus, 2 Gb RAM, 1x16 Gb SSD, RS-232, RS-485, 4 x Ethernet RJ45, 2 х USB, поддержка WEB-визуализации</t>
  </si>
  <si>
    <t>Модуль центрального процессора, 1,93 GHz (4 ядра), со-процессор RegulBus, 2 Gb RAM, 1x32 Gb SSD, RS-232, RS-485, 4 x Ethernet RJ45, 2 х USB, поддержка WEB-визуализации</t>
  </si>
  <si>
    <t>Модуль центрального процессора, 1,93 GHz (4 ядра), со-процессор RegulBus, 2 Gb RAM, 1x64 Gb SSD, RS-232, RS-485, 4 x Ethernet RJ45, 2 х USB, поддержка WEB-визуализации</t>
  </si>
  <si>
    <t>Модуль центрального процессора, 1,33 GHz (2 ядра), со-процессор RegulBus, 2 Gb RAM, 1x8 Gb SSD, RS-232, RS-485, 4 x Ethernet RJ45, 2 х USB, GPS/GLONASS, поддержка WEB-визуализации</t>
  </si>
  <si>
    <t>Модуль центрального процессора, 1,93 GHz (4 ядра), со-процессор RegulBus, 2 Gb RAM, 1x8 Gb SSD, RS-232, RS-485, 4 x Ethernet RJ45, 2 х USB, GPS/GLONASS, поддержка WEB-визуализации</t>
  </si>
  <si>
    <t>R500 CU 00 161(W)-000-AAA</t>
  </si>
  <si>
    <t>R500 CU 00 161(W)-001-AAA</t>
  </si>
  <si>
    <t>R500 CU 00 161(W)-002-AAA</t>
  </si>
  <si>
    <t>R500 CU 00 161(W)-003-AAA</t>
  </si>
  <si>
    <t>R500 CU 00 161(W)-004-AAA</t>
  </si>
  <si>
    <t>R500 CU 00 161(W)-005-AAA</t>
  </si>
  <si>
    <t>R500 CU 00 161(W)-006-AAA</t>
  </si>
  <si>
    <t>R500 CU 00 161(W)-007-AAA</t>
  </si>
  <si>
    <t>R500 CU 00 161(W)-008-AAA</t>
  </si>
  <si>
    <t>R500 CU 00 161(W)-012-AAA</t>
  </si>
  <si>
    <t>Модуль центрального процессора, 1,33 GHz (2 ядра), со-процессор RegulBus, 2 Gb RAM, 1x8 Gb SSD, RS-232, RS-485, 2 x Ethernet RJ45, 2 x Ethernet SFP, 2 х USB, поддержка WEB-визуализации</t>
  </si>
  <si>
    <t>Модуль центрального процессора, 1,33 GHz (2 ядра), со-процессор RegulBus, 2 Gb RAM, 1x16 Gb SSD, RS-232, RS-485, 2 x Ethernet RJ45, 2 x Ethernet SFP, 2 х US, поддержка WEB-визуализацииB</t>
  </si>
  <si>
    <t>Модуль центрального процессора, 1,33 GHz (2 ядра), со-процессор RegulBus, 2 Gb RAM, 1x32 Gb SSD, RS-232, RS-485, 2 x Ethernet RJ45, 2 x Ethernet SFP, 2 х USB, поддержка WEB-визуализации</t>
  </si>
  <si>
    <t>Модуль центрального процессора, 1,33 GHz (2 ядра), со-процессор RegulBus, 2 Gb RAM, 1x64 Gb SSD, RS-232, RS-485, 2 x Ethernet RJ45, 2 x Ethernet SFP, 2 х USB, поддержка WEB-визуализации</t>
  </si>
  <si>
    <t>Модуль центрального процессора, 1,93 GHz (4 ядра), со-процессор RegulBus, 2 Gb RAM, 1x8 Gb SSD, RS-232, RS-485, 2 x Ethernet RJ45, 2 x Ethernet SFP, 2 х USB, поддержка WEB-визуализации</t>
  </si>
  <si>
    <t>Модуль центрального процессора, 1,93 GHz (4 ядра), со-процессор RegulBus, 2 Gb RAM, 1x16 Gb SSD, RS-232, RS-485, 2 x Ethernet RJ45, 2 x Ethernet SFP, 2 х USB, поддержка WEB-визуализации</t>
  </si>
  <si>
    <t>Модуль центрального процессора, 1,93 GHz (4 ядра), со-процессор RegulBus, 2 Gb RAM, 1x32 Gb SSD, RS-232, RS-485, 2 x Ethernet RJ45, 2 x Ethernet SFP, 2 х USB, поддержка WEB-визуализации</t>
  </si>
  <si>
    <t>Модуль центрального процессора, 1,93 GHz (4 ядра), со-процессор RegulBus, 2 Gb RAM, 1x64 Gb SSD, RS-232, RS-485, 2 x Ethernet RJ45, 2 x Ethernet SFP, 2 х USB, поддержка WEB-визуализации</t>
  </si>
  <si>
    <t>Модуль центрального процессора, 1,33 GHz (2 ядра), со-процессор RegulBus, 2 Gb RAM, 1x8 Gb SSD, RS-232, RS-485, 2 x Ethernet RJ45, 2 x Ethernet SFP, 2 х USB, GPS/GLONASS, поддержка WEB-визуализации</t>
  </si>
  <si>
    <t>Модуль центрального процессора, 1,93 GHz (4 ядра), со-процессор RegulBus, 2 Gb RAM, 1x8 Gb SSD, RS-232, RS-485, 2 x Ethernet RJ45, 2 x Ethernet SFP, 2 х USB, GPS/GLONASS, поддержка WEB-визуализации</t>
  </si>
  <si>
    <t>R500 CU 00 171(W)-000-AAA</t>
  </si>
  <si>
    <t>R500 CU 00 171(W)-001-AAA</t>
  </si>
  <si>
    <t>R500 CU 00 171(W)-002-AAA</t>
  </si>
  <si>
    <t>R500 CU 00 171(W)-003-AAA</t>
  </si>
  <si>
    <t>R500 CU 00 171(W)-004-AAA</t>
  </si>
  <si>
    <t>R500 CU 00 171(W)-005-AAA</t>
  </si>
  <si>
    <t>R500 CU 00 171(W)-006-AAA</t>
  </si>
  <si>
    <t>R500 CU 00 171(W)-007-AAA</t>
  </si>
  <si>
    <t>R500 CU 00 171(W)-008-AAA</t>
  </si>
  <si>
    <t>R500 CU 00 171(W)-012-AAA</t>
  </si>
  <si>
    <t>Модуль центрального процессора, 1,33 GHz (2 ядра), со-процессор RegulBus, 2 Gb RAM, 1x8 Gb SSD, RS-232, RS-485, 2 x Ethernet RJ45, 2 x Ethernet SFP, 2 х USB, DVI, поддержка WEB-визуализации</t>
  </si>
  <si>
    <t>Модуль центрального процессора, 1,33 GHz (2 ядра), со-процессор RegulBus, 2 Gb RAM, 1x16 Gb SSD, RS-232, RS-485, 2 x Ethernet RJ45, 2 x Ethernet SFP, 2 х USB, DVI, поддержка WEB-визуализации</t>
  </si>
  <si>
    <t>Модуль центрального процессора, 1,33 GHz (2 ядра), со-процессор RegulBus, 2 Gb RAM, 1x32 Gb SSD, RS-232, RS-485, 2 x Ethernet RJ45, 2 x Ethernet SFP, 2 х USB, DVI, поддержка WEB-визуализации</t>
  </si>
  <si>
    <t>Модуль центрального процессора, 1,33 GHz (2 ядра), со-процессор RegulBus, 2 Gb RAM, 1x64 Gb SSD, RS-232, RS-485, 2 x Ethernet RJ45, 2 x Ethernet SFP, 2 х USB, DVI, поддержка WEB-визуализации</t>
  </si>
  <si>
    <t>Модуль центрального процессора, 1,93 GHz (4 ядра), со-процессор RegulBus, 2 Gb RAM, 1x8 Gb SSD, RS-232, RS-485, 2 x Ethernet RJ45, 2 x Ethernet SFP, 2 х USB, DVI, поддержка WEB-визуализации</t>
  </si>
  <si>
    <t>Модуль центрального процессора, 1,93 GHz (4 ядра), со-процессор RegulBus, 2 Gb RAM, 1x16 Gb SSD, RS-232, RS-485, 2 x Ethernet RJ45, 2 x Ethernet SFP, 2 х USB, DVI, поддержка WEB-визуализации</t>
  </si>
  <si>
    <t>Модуль центрального процессора, 1,93 GHz (4 ядра), со-процессор RegulBus, 2 Gb RAM, 1x32 Gb SSD, RS-232, RS-485, 2 x Ethernet RJ45, 2 x Ethernet SFP, 2 х USB, DVI, поддержка WEB-визуализации</t>
  </si>
  <si>
    <t>Модуль центрального процессора, 1,93 GHz (4 ядра), со-процессор RegulBus, 2 Gb RAM, 1x64 Gb SSD, RS-232, RS-485, 2 x Ethernet RJ45, 2 x Ethernet SFP, 2 х USB, DVI, поддержка WEB-визуализации</t>
  </si>
  <si>
    <t>Модуль центрального процессора, 1,33 GHz (2 ядра), со-процессор RegulBus, 2 Gb RAM, 1x8 Gb SSD, RS-232, RS-485, 2 x Ethernet RJ45, 2 x Ethernet SFP, 2 х USB, DVI, GPS/GLONASS, поддержка WEB-визуализации</t>
  </si>
  <si>
    <t>Модуль центрального процессора, 1,93 GHz (4 ядра), со-процессор RegulBus, 2 Gb RAM, 1x8 Gb SSD, RS-232, RS-485, 2 x Ethernet RJ45, 2 x Ethernet SFP, 2 х USB, DVI, GPS/GLONASS, поддержка WEB-визуализации</t>
  </si>
  <si>
    <t>R500 CU 00 181(W)-000-AAA</t>
  </si>
  <si>
    <t>R500 CU 00 181(W)-001-AAA</t>
  </si>
  <si>
    <t>R500 CU 00 181(W)-002-AAA</t>
  </si>
  <si>
    <t>R500 CU 00 181(W)-003-AAA</t>
  </si>
  <si>
    <t>R500 CU 00 181(W)-004-AAA</t>
  </si>
  <si>
    <t>R500 CU 00 181(W)-005-AAA</t>
  </si>
  <si>
    <t>R500 CU 00 181(W)-006-AAA</t>
  </si>
  <si>
    <t>R500 CU 00 181(W)-007-AAA</t>
  </si>
  <si>
    <t>R500 CU 00 181(W)-008-AAA</t>
  </si>
  <si>
    <t>R500 CU 00 181(W)-012-AAA</t>
  </si>
  <si>
    <t>Модуль центрального процессора, 1,33 GHz (2 ядра), со-процессор RegulBus, 2 Gb RAM, 1x8 Gb SSD, RS-232, RS-485, 4 x Ethernet RJ45, 2 х USB, DVI, поддержка WEB-визуализации</t>
  </si>
  <si>
    <t xml:space="preserve">Модуль центрального процессора, 1,33 GHz (2 ядра), со-процессор RegulBus, 2 Gb RAM, 1x16 Gb SSD, RS-232, RS-485, 4 x Ethernet RJ45, 2 х USB, DVI, поддержка WEB-визуализации </t>
  </si>
  <si>
    <t xml:space="preserve">Модуль центрального процессора, 1,33 GHz (2 ядра), со-процессор RegulBus, 2 Gb RAM, 1x32 Gb SSD, RS-232, RS-485, 4 x Ethernet RJ45, 2 х USB, DVI, поддержка WEB-визуализации </t>
  </si>
  <si>
    <t xml:space="preserve">Модуль центрального процессора, 1,33 GHz (2 ядра), со-процессор RegulBus, 2 Gb RAM, 1x64 Gb SSD, RS-232, RS-485, 4 x Ethernet RJ45, 2 х USB, DVI, поддержка WEB-визуализации </t>
  </si>
  <si>
    <t>Модуль центрального процессора, 1,93 GHz (4 ядра), со-процессор RegulBus, 2 Gb RAM, 1x8 Gb SSD, RS-232, RS-485, 4 x Ethernet RJ45, 2 х USB, DVI, поддержка WEB-визуализации</t>
  </si>
  <si>
    <t xml:space="preserve">Модуль центрального процессора, 1,93 GHz (4 ядра), со-процессор RegulBus, 2 Gb RAM, 1x16 Gb SSD, RS-232, RS-485, 4 x Ethernet RJ45, 2 х USB, DVI, поддержка WEB-визуализации </t>
  </si>
  <si>
    <t xml:space="preserve">Модуль центрального процессора, 1,93 GHz (4 ядра), со-процессор RegulBus, 2 Gb RAM, 1x32 Gb SSD, RS-232, RS-485, 2 x Ethernet RJ45, 4 x Ethernet RJ45, 2 х USB, DVI, поддержка WEB-визуализации </t>
  </si>
  <si>
    <t xml:space="preserve">Модуль центрального процессора, 1,93 GHz (4 ядра), со-процессор RegulBus, 2 Gb RAM, 1x64 Gb SSD, RS-232, RS-485, 4 x Ethernet RJ45, 2 х USB, DVI, поддержка WEB-визуализации </t>
  </si>
  <si>
    <t>Модуль центрального процессора, 1,33 GHz (2 ядра), со-процессор RegulBus, 2 Gb RAM, 1x8 Gb SSD, RS-232, RS-485, 4 x Ethernet RJ45, 2 х USB, DVI, GPS/GLONASS, поддержка WEB-визуализации</t>
  </si>
  <si>
    <t>Модуль центрального процессора, 1,93 GHz (4 ядра), со-процессор RegulBus, 2 Gb RAM, 1x8 Gb SSD, RS-232, RS-485, 4 x Ethernet RJ45, 2 х USB, DVI, GPS/GLONASS, поддержка WEB-визуализации</t>
  </si>
  <si>
    <r>
      <t>Модуль аналогового ввода, 0/4…20 мА, -10/0…+10 В, 8 каналов, поканальная гальваническая изоляция, погрешность 0,025%,</t>
    </r>
    <r>
      <rPr>
        <b/>
        <sz val="10"/>
        <color rgb="FFFF0000"/>
        <rFont val="Calibri"/>
        <family val="2"/>
        <charset val="204"/>
      </rPr>
      <t xml:space="preserve"> </t>
    </r>
    <r>
      <rPr>
        <sz val="10"/>
        <color theme="1"/>
        <rFont val="Calibri"/>
        <family val="2"/>
        <charset val="204"/>
      </rPr>
      <t>поддержка 2-х шин питания</t>
    </r>
  </si>
  <si>
    <t>R500 AI 08 042-000-AAA</t>
  </si>
  <si>
    <r>
      <t>Модуль аналогового ввода, 0/4…20 мА, -10/0…+10 В, 8 каналов, поканальная гальваническая изоляция, функция питания датчика, погрешность 0,025%,</t>
    </r>
    <r>
      <rPr>
        <b/>
        <sz val="10"/>
        <color rgb="FFFF0000"/>
        <rFont val="Calibri"/>
        <family val="2"/>
        <charset val="204"/>
      </rPr>
      <t xml:space="preserve"> </t>
    </r>
    <r>
      <rPr>
        <sz val="10"/>
        <color theme="1"/>
        <rFont val="Calibri"/>
        <family val="2"/>
        <charset val="204"/>
      </rPr>
      <t>поддержка 2-х шин питания</t>
    </r>
  </si>
  <si>
    <t>R500 AI 08 142-000-AAA</t>
  </si>
  <si>
    <t>Модуль аналогового ввода, 0/4…20 мА, -10/-5/0…+5/10 В, 8 каналов, частота дискретизации сигнала 100 мкс, поканальная гальваническая изоляци, функция питания датчика, погрешность 0,025%, поддержка 2-х шин питания</t>
  </si>
  <si>
    <t>R500 AI 08 342-000-AAA</t>
  </si>
  <si>
    <t>Модуль расширения сетевых портов ЦПУ,  4 x Ethernet RJ45</t>
  </si>
  <si>
    <t xml:space="preserve"> R500 EU 04 021-000-AAA</t>
  </si>
  <si>
    <t>Модуль расширения сетевых портов ЦПУ, 4 x Ethernet SFP</t>
  </si>
  <si>
    <t>R500 EU 04 031-000-AAA</t>
  </si>
  <si>
    <t>Шасси с поддержкой резервирования для модулей EU (две шины данных, две шины питания)</t>
  </si>
  <si>
    <t>R500 CH 02 041-000-AAA</t>
  </si>
  <si>
    <t>R500 CH 02 023-000-AAA</t>
  </si>
  <si>
    <t xml:space="preserve">	R500S AI 04 841-000-AAA</t>
  </si>
  <si>
    <t>R500S AI 04 861-000-AAA</t>
  </si>
  <si>
    <t xml:space="preserve">	R500S AO 04 831-000-AAA</t>
  </si>
  <si>
    <t>Клеммная колодка для модулей ввода/вывода, 20 контактов (желт.)</t>
  </si>
  <si>
    <t>R500S CL 20 001</t>
  </si>
  <si>
    <t>Plant.Server, 150k тегов</t>
  </si>
  <si>
    <t>PLN-SRV150k</t>
  </si>
  <si>
    <t>EP-2M</t>
  </si>
  <si>
    <t>Astra.Enterprise. Расширение с 1k5 до 3k тегов, до 2 x I/O SRV, 1 Client Full</t>
  </si>
  <si>
    <t>EP-UP3k</t>
  </si>
  <si>
    <t>Astra.Enterprise. Расширение с 3k до 5k тегов, до 2 x I/O SRV, 1 Client Full</t>
  </si>
  <si>
    <t>EP-UP5k</t>
  </si>
  <si>
    <t>Astra.Enterprise. Расширение с 5k до 15k тегов, до 4 x I/O SRV, 1 Client Full</t>
  </si>
  <si>
    <t>EP-UP15k</t>
  </si>
  <si>
    <t>Astra.Enterprise. Расширение с 15k до 25k тегов, до 4 x I/O SRV, 1 Client Full</t>
  </si>
  <si>
    <t>EP-UP25k</t>
  </si>
  <si>
    <t>Astra.Enterprise. Расширение с 25k до 50k тегов, до 6 x I/O SRV, 1 Client Full</t>
  </si>
  <si>
    <t>EP-UP50k</t>
  </si>
  <si>
    <t>Astra.Enterprise. Расширение с 50k до 100k тегов, до 8 x I/O SRV, 1 Client Full</t>
  </si>
  <si>
    <t>EP-UP100k</t>
  </si>
  <si>
    <t>Astra.Enterprise. Расширение со 100k до 200k тегов, до 10 x I/O SRV, 1 Client Full</t>
  </si>
  <si>
    <t>EP-UP200k</t>
  </si>
  <si>
    <t>Astra.Enterprise. Расширение с 200k до 300k тегов, до 12 x I/O SRV, 1 Client Full</t>
  </si>
  <si>
    <t>EP-UP300k</t>
  </si>
  <si>
    <t>Astra.Enterprise. Расширение с 300k до 500k тегов, до 14 x I/O SRV, 1 Client Full</t>
  </si>
  <si>
    <t>EP-UP500k</t>
  </si>
  <si>
    <t>Astra.Enterprise. Расширение с 500k до 1M тегов, до 24 x I/O SRV, 1 Client Full</t>
  </si>
  <si>
    <t>EP-UP1M</t>
  </si>
  <si>
    <t>Astra.Enterprise. Расширение от 1M до 2M тегов, до 40 x I/O SRV, 1 Client Full</t>
  </si>
  <si>
    <t>EP-UP2M</t>
  </si>
  <si>
    <t>Alpha.Historian, 1M тегов</t>
  </si>
  <si>
    <t>HIST-1M</t>
  </si>
  <si>
    <t>Alpha.Historian, 2M тегов</t>
  </si>
  <si>
    <t>HIST-2M</t>
  </si>
  <si>
    <t>Astra.Historian. Расширение с 500k до 1M тегов</t>
  </si>
  <si>
    <t>HIST-UP1M</t>
  </si>
  <si>
    <t>Astra.Historian. Расширение с 1M до 2M тегов</t>
  </si>
  <si>
    <t>HIST-UP2M</t>
  </si>
  <si>
    <t>Модуль аналогового ввода, 4…20 мА + HART, 16 каналов (2 группы по 8 каналов), групповая гальваническая изоляция, погрешность 0,1%</t>
  </si>
  <si>
    <t>Шлюз-конвертор, RS-232, RS-485, 2 x Ethernet RJ45</t>
  </si>
  <si>
    <t>Модуль центрального процессора, 1 GHz, 512 Mb RAM, 1 Gb Flash, RS-232, RS-485, 2 x Ethernet RJ45, поддержка WEB-визуализации</t>
  </si>
  <si>
    <t>Модуль коммуникационного процессора RegulBus (модуль расширения шины), 6 портов RJ45</t>
  </si>
  <si>
    <t>Оконечный модуль с поддержкой функции расширения шины и резервирования (IN), разъем RJ45</t>
  </si>
  <si>
    <t>Оконечный модуль с поддержкой функции расширения шины и резервирования (OUT), разъем RJ45</t>
  </si>
  <si>
    <t>Модуль центрального процессора RS-232, RS-485, 2 x Ethernet RJ45</t>
  </si>
  <si>
    <t>Модуль центрального процессора RS-232, RS-485, 4 x Ethernet RJ45,  2 х USB</t>
  </si>
  <si>
    <t>Шасси с поддержкой резервирования для модулей однослотового центрального процессора II типа (две шины данных, две шины питания)</t>
  </si>
  <si>
    <t>Модуль аналогового ввода, ток 0/4...20 мА, 4 канала, поканальная гальваническая изоляция, два АЦП на каждый канал (работают в паре), функция питания датчиков от модуля</t>
  </si>
  <si>
    <t>Модуль аналогового ввода, напряжение -5/0…+5В, -10/0…+10 В, 8 каналов, поканальная гальваническая изоляция, два ввода питания для датчиков, общее питание датчиков</t>
  </si>
  <si>
    <t>Модуль аналогового ввода,напряжение -5/0…+5В, -10/0…+10 В, 4 канала, поканальная гальваническая изоляция, два АЦП на каждый канал (работают в паре), функция питания датчиков от модуля</t>
  </si>
  <si>
    <t>Модуль аналогового вывода, 4...20 мА, -10/0...+10 В, 4 канала, поканальная гальваническая изоляция</t>
  </si>
  <si>
    <t>Astra.Enterprise. 2M тегов, до 40 x I/O SRV, 1 Client Full</t>
  </si>
  <si>
    <t>Лицензия дополнительного сервера в/в на одном ПК для Enterprise</t>
  </si>
  <si>
    <t>WEBportal - Лицензия на отдельный сервер для организации WEB-доступа к Plant/Enterprise</t>
  </si>
  <si>
    <t>PLN-SRV-UP150k</t>
  </si>
  <si>
    <t>Plant.Server. Расширение с 100k до 150k тегов</t>
  </si>
  <si>
    <t>Plant/Enterprise.Client Full</t>
  </si>
  <si>
    <t>Plant/Enterprise.Client. До 10 клиентов без управления</t>
  </si>
  <si>
    <t>Plant/Enterprise.Client. До 25 клиентов без управления</t>
  </si>
  <si>
    <t>Plant/Enterprise.Client. До 100 клиентов без управления</t>
  </si>
  <si>
    <t>Plant/Enterprise.Client. Увеличение клиентов без управления с 10 до 25</t>
  </si>
  <si>
    <t>EP-IOSRV</t>
  </si>
  <si>
    <t>Enterprise.Client. Увеличение клиентов без управления с 250 до неограниченного количества</t>
  </si>
  <si>
    <t>Дополнительный пакет драйверов IEC 61850 Client, ТЭМ-104 Master для Astra.Local</t>
  </si>
  <si>
    <t>Лицензия внешнего (дополнительного Windows ПК) OPC DA Client для Astra.Local / Plant / Enterprise</t>
  </si>
  <si>
    <t>Лицензия внешнего (дополнительного Windows ПК) OPC DA Server для Astra.Local / Plant / Enterprise</t>
  </si>
  <si>
    <t>DRV-ENERG</t>
  </si>
  <si>
    <t>DRV-INDUSTRY</t>
  </si>
  <si>
    <t>Аналоговых сигналов:</t>
  </si>
  <si>
    <t>Дискретных сигналов:</t>
  </si>
  <si>
    <t>Импульсных сигналов:</t>
  </si>
  <si>
    <t>Всего сигналов:</t>
  </si>
  <si>
    <t>Портов</t>
  </si>
  <si>
    <t>Сигналов DA:</t>
  </si>
  <si>
    <t>Сигналов HDA:</t>
  </si>
  <si>
    <t>A-CL-F</t>
  </si>
  <si>
    <t>A-CL-RO10</t>
  </si>
  <si>
    <t>A-CL-RO25</t>
  </si>
  <si>
    <t>A-CL-RO100</t>
  </si>
  <si>
    <t>A-CL-ROUP25</t>
  </si>
  <si>
    <t>A-CL-ROUP100</t>
  </si>
  <si>
    <t>A-CL-RO250</t>
  </si>
  <si>
    <t>A-CL-ROUNL</t>
  </si>
  <si>
    <t>A-CL-ROUP250</t>
  </si>
  <si>
    <t>A-CL-ROUPUNL</t>
  </si>
  <si>
    <t>A-WEB-PORTAL</t>
  </si>
  <si>
    <t>A-KEY-USB</t>
  </si>
  <si>
    <t>A-KEY-SOFT</t>
  </si>
  <si>
    <t>A-DRV-OPCDA-CL</t>
  </si>
  <si>
    <t>A-DRV-OPCDA-SRV</t>
  </si>
  <si>
    <t>Шасси с поддержкой резервирования для модулей двухслотового центрального процессора I и III типа (две шины данных, две шины питания)</t>
  </si>
  <si>
    <t>Шасси с поддержкой резервирования для модулей двухслотового центрального процессора I или III типа (две шины данных, две шины питания)</t>
  </si>
  <si>
    <t>A-KEY-MOVE</t>
  </si>
  <si>
    <t>Услуга по переносу лицензий между аппаратным и программным ключом</t>
  </si>
  <si>
    <t>Пакет разработки проектов и конфигурирования ПЛК</t>
  </si>
  <si>
    <t xml:space="preserve">Модуль коммуникационного процессора PROFIBUS DP-V0 Master, 1 канал </t>
  </si>
  <si>
    <t>R500 CP 01 031-000-AAA</t>
  </si>
  <si>
    <t>Модуль дискретного вывода, 24 VDC, 0,6 А, 16 каналов, общая гальваническая изоляция</t>
  </si>
  <si>
    <t>Модуль дискретного ввода, 24 VDC, 32 канала (4 группы по 8 каналов, общий "минус" или "плюс"), групповая гальваническая изоляция</t>
  </si>
  <si>
    <t>R500 ST 02 113-000-AAA</t>
  </si>
  <si>
    <t>R500 ST 02 123-000-AAA</t>
  </si>
  <si>
    <t>Plant/Enterprise.Client. До 50 клиентов без управления</t>
  </si>
  <si>
    <t>A-CL-RO50</t>
  </si>
  <si>
    <t>Plant/Enterprise.Client. Увеличение клиентов без управления с 50 до 100</t>
  </si>
  <si>
    <t>A-CL-ROUP50</t>
  </si>
  <si>
    <t>Plant/Enterprise.Client. Увеличение клиентов без управления с 25 до 50</t>
  </si>
  <si>
    <r>
      <t xml:space="preserve">Alpha.Reports
</t>
    </r>
    <r>
      <rPr>
        <i/>
        <sz val="10"/>
        <rFont val="Calibri"/>
        <family val="2"/>
        <charset val="204"/>
        <scheme val="minor"/>
      </rPr>
      <t>Система построения отчетов</t>
    </r>
  </si>
  <si>
    <t>RPT-E50</t>
  </si>
  <si>
    <t>RPT-E100</t>
  </si>
  <si>
    <t>RPT-E250</t>
  </si>
  <si>
    <t>RPT-E500</t>
  </si>
  <si>
    <t>RPT-E1k</t>
  </si>
  <si>
    <t>RPT-E2k</t>
  </si>
  <si>
    <t>RPT-E5k</t>
  </si>
  <si>
    <t>RPT-E10k</t>
  </si>
  <si>
    <t>RPT-EUNL</t>
  </si>
  <si>
    <t>RPT-E-UP100</t>
  </si>
  <si>
    <t>RPT-E-UP250</t>
  </si>
  <si>
    <t>RPT-E-UP500</t>
  </si>
  <si>
    <t>RPT-E-UP1k</t>
  </si>
  <si>
    <t>RPT-E-UP2k</t>
  </si>
  <si>
    <t>RPT-E-UP5k</t>
  </si>
  <si>
    <t>RPT-E-UP10k</t>
  </si>
  <si>
    <t>RPT-E-UPUNL</t>
  </si>
  <si>
    <t>Alpha.Reports Pro для 50 тегов</t>
  </si>
  <si>
    <t>Alpha.Reports Pro для 100 тегов</t>
  </si>
  <si>
    <t>Alpha.Reports Pro для 250 тегов</t>
  </si>
  <si>
    <t>Alpha.Reports Pro для 500 тегов</t>
  </si>
  <si>
    <t>Alpha.Reports Pro для 1k тегов</t>
  </si>
  <si>
    <t>Alpha.Reports Pro для 2k тегов</t>
  </si>
  <si>
    <t>Alpha.Reports Pro для 5k тегов</t>
  </si>
  <si>
    <t>Alpha.Reports Pro для 10k тегов</t>
  </si>
  <si>
    <t>Alpha.Reports Pro безлимитный</t>
  </si>
  <si>
    <t>Alpha.Reports Pro увеличение до 100 тегов</t>
  </si>
  <si>
    <t>Alpha.Reports Pro увеличение до 250 тегов</t>
  </si>
  <si>
    <t>Alpha.Reports Pro увеличение до 500 тегов</t>
  </si>
  <si>
    <t>Alpha.Reports Pro увеличение до 1k тегов</t>
  </si>
  <si>
    <t>Alpha.Reports Pro увеличение до 2k тегов</t>
  </si>
  <si>
    <t>Alpha.Reports Pro увеличение до 5k тегов</t>
  </si>
  <si>
    <t>Alpha.Reports Pro увеличение до 10k тегов</t>
  </si>
  <si>
    <t>Alpha.Reports Pro увеличение до безлимитной</t>
  </si>
  <si>
    <t>RPT-CL1</t>
  </si>
  <si>
    <t>RPT-CL5</t>
  </si>
  <si>
    <t>RPT-CL10</t>
  </si>
  <si>
    <t>RPT-CL25</t>
  </si>
  <si>
    <t>RPT-CL50</t>
  </si>
  <si>
    <t>RPT-CL100</t>
  </si>
  <si>
    <t>Alpha.Reports. Клиент. Конкурентное подключение 1 пользователь</t>
  </si>
  <si>
    <t>Alpha.Reports. Клиент. Конкурентное подключение 5 пользователей</t>
  </si>
  <si>
    <t>Alpha.Reports. Клиент. Конкурентное подключение 10 пользователей</t>
  </si>
  <si>
    <t>Alpha.Reports. Клиент. Конкурентное подключение 25 пользователей</t>
  </si>
  <si>
    <t>Alpha.Reports. Клиент. Конкурентное подключение 50 пользователей</t>
  </si>
  <si>
    <t>Alpha.Reports. Клиент. Конкурентное подключение 100 пользователей</t>
  </si>
  <si>
    <t>Alpha Reports</t>
  </si>
  <si>
    <t>Дата</t>
  </si>
  <si>
    <t>Изменение</t>
  </si>
  <si>
    <t>Замена на аналог
(при наличии)</t>
  </si>
  <si>
    <t>Примечание</t>
  </si>
  <si>
    <t>с 01.01.2023 г.</t>
  </si>
  <si>
    <t>Удален модуль R500 AI 08 051-000-AAA</t>
  </si>
  <si>
    <t>Равноправная замена на модуль R500 AI 08 052-000-AAA (CAA)</t>
  </si>
  <si>
    <t>Причина: снятие с производства модулей R500 AI 08 051</t>
  </si>
  <si>
    <t>с 01.07.2023 г.</t>
  </si>
  <si>
    <t>Удален модуль R500 AI 08 041-000-AAA</t>
  </si>
  <si>
    <t>Равноправная замена на модуль R500 AI 08 042-000-AAA (CAA)</t>
  </si>
  <si>
    <t>Причина: снятие с производства модулей R500 AI 08 041</t>
  </si>
  <si>
    <t>Удален модуль R500 CH 02 022-000-AAA</t>
  </si>
  <si>
    <t>Равноправная замена на модуль R500 CH 02 023-000-AAA (CAA)</t>
  </si>
  <si>
    <t>Причина: снятие с производства модулей R500 CH 02 022</t>
  </si>
  <si>
    <t>Временно удален модуль R500 DI 32 012-000-AAA</t>
  </si>
  <si>
    <t>Равноправная замена на модуль R500 DI 32 011-000-AAA (CAA)</t>
  </si>
  <si>
    <t>Причина: начало производства R500 DI 32 012 планируется в 1 кв. 2024 г.</t>
  </si>
  <si>
    <t>с 11.08.2023 г.</t>
  </si>
  <si>
    <t>Добавлены модификации модулей CU:
R500 CU 00 051-009-AAA
R500 CU 00 061-009-AAA 
R500 CU 00 071-009-AAA
R500 CU 00 051(W)-009-AAA
R500 CU 00 061(W)-009-AAA
R500 CU 00 071(W)-009-AAA
R500 CU 00 051-013-AAA
R500 CU 00 061-013-AAA
R500 CU 00 071-013-AAA
R500 CU 00 051(W)-013-AAA
R500 CU 00 061(W)-013-AAA
R500 CU 00 071(W)-013-AAA</t>
  </si>
  <si>
    <t>Причина: для обеспечения возможности заказа добавлены модули без встроенного GPS / ГЛОНАСС - приёмника</t>
  </si>
  <si>
    <t>с 24.08.2023 г.</t>
  </si>
  <si>
    <t>Добавлен модуль R500 CP 01 031-000-AAA</t>
  </si>
  <si>
    <t>Добавлены модификации модулей CU:
R500 CU 00 051-010-AAA - R500 CU 00 051-016-AAA
R500 CU 00 061-010-AAA  - R500 CU 00 061-016-AAA 
R500 CU 00 071-010-AAA - R500 CU 00 071-016-AAA
R500 CU 00 051(W)-010-AAA - R500 CU 00 051(W)-016-AAA
R500 CU 00 061(W)-010-AAA - R500 CU 00 061(W)-016-AAA
R500 CU 00 071(W)-010-AAA - R500 CU 00 071(W)-016-AAA</t>
  </si>
  <si>
    <t>Изменен порядок строк у модулей CPU R500</t>
  </si>
  <si>
    <t>Причина: рекомендуется в базовом исполнении заказывать модули без встроенного GPS / ГЛОНАСС - приёмника</t>
  </si>
  <si>
    <t>с 01.09.2023 г.</t>
  </si>
  <si>
    <t>Для модуля R500S DO 16 811-000-AAA откорректировано описание</t>
  </si>
  <si>
    <t>-</t>
  </si>
  <si>
    <t>Гальваноизоляция каналов модуля является общей</t>
  </si>
  <si>
    <t>Для модулей R500S CU 00 851-000 (001)-AAA откорректировано токопотребление от внутр. шины ПЛК</t>
  </si>
  <si>
    <t>с 05.09.2023 г.</t>
  </si>
  <si>
    <t>Откорректирована формула подсчета шасси на листе "R400, R500"</t>
  </si>
  <si>
    <t>с 09.11.2023 г.</t>
  </si>
  <si>
    <t>Удален модуль R500 DI 32 011-000-AAA</t>
  </si>
  <si>
    <t>Равноправная замена на модуль R500 DI 32 012-000-AAA</t>
  </si>
  <si>
    <t>Причина: снятие с производства модулей R500 DI 32 011-000-AAA</t>
  </si>
  <si>
    <t>Удален модуль R500 DI 32 111-000-AAA</t>
  </si>
  <si>
    <t>Причина: запуск в серийное производство R500 DI 32 012-000-AAA</t>
  </si>
  <si>
    <t>Удален модуль R500 ST 02 111-000-AAA</t>
  </si>
  <si>
    <t>Равноправная замена на модуль R500 ST 02 113-000-AAA</t>
  </si>
  <si>
    <t>Причина: снятие с производства модулей R500 ST 02 111-000-AAA</t>
  </si>
  <si>
    <t>Удален модуль R500 ST 02 121-000-AAA</t>
  </si>
  <si>
    <t>Равноправная замена на модуль R500 ST 02 123-000-AAA</t>
  </si>
  <si>
    <t>Причина: снятие с производства модулей R500 ST 02 121-000-AAA</t>
  </si>
  <si>
    <t>Добалена поддержка Syslog Client для Astra.Server</t>
  </si>
  <si>
    <t>Добавлены лицензии A-CL-RO50 и A-CL-ROUP50</t>
  </si>
  <si>
    <t>В состав лицензии EP-IOSRV добавлена лицензия Astra.WEBportal</t>
  </si>
  <si>
    <t>Удалены лицензии Astra.Enterprise Lite</t>
  </si>
  <si>
    <t>Добавлены лицензии Alpha.Reports для построения отчетов</t>
  </si>
  <si>
    <t>Необходимо использовать лицензии Astra.Enterprise</t>
  </si>
  <si>
    <t>На листе R500S удалена модификация модуля R500S CU 00 851-001-AAA с GPS/ГЛОНАСС-приемником</t>
  </si>
  <si>
    <t>Предлагаемая замена: R500S CU 00 851-000-AAA</t>
  </si>
  <si>
    <t>Отсутствие востребованности такого исполнения ЦПУ у Заказчиков, отсутствие требований в системах ПАЗ к данному функционалу</t>
  </si>
  <si>
    <t>с 26.01.2024 г.</t>
  </si>
  <si>
    <t>R500 CH 02 012-000-AAA</t>
  </si>
  <si>
    <t>Шасси с поддержкой резервирования для модулей ввода/вывода и источников питания (две шины данных, две шины питания, доп. внутр. самодиагностика)</t>
  </si>
  <si>
    <t>Оконечный модуль с поддержкой функции расширения шины (IN), две шины питания, разъем RJ45</t>
  </si>
  <si>
    <t>R500 ST 01 013-000-AAA</t>
  </si>
  <si>
    <t>Оконечный модуль с поддержкой функции расширения шины (OUT), две шины питания, разъем RJ45</t>
  </si>
  <si>
    <t>R500 ST 01 023-000-AAA</t>
  </si>
  <si>
    <t>Оконечный модуль с поддержкой функции расширения шины и резервирования (IN), две шины питания, разъем RJ45</t>
  </si>
  <si>
    <t>R500 ST 02 013-000-AAA</t>
  </si>
  <si>
    <t>Оконечный модуль с поддержкой функции расширения шины и резервирования (OUT), две шины питания, разъем RJ45</t>
  </si>
  <si>
    <t>R500 ST 02 023-000-AAA</t>
  </si>
  <si>
    <t>Оконечный модуль с поддержкой функции расширения шины и резервирования (IN), две шины питания, разъем SFP</t>
  </si>
  <si>
    <t>Оконечный модуль с поддержкой функции расширения шины и резервирования (OUT), две шины питания, разъем SFP</t>
  </si>
  <si>
    <t>Операторская панель 7”, емкостной touch-screen, разрешение 800х480, со встроенным ЦПУ, 1,46 GHz, 2 Gb RAM, 4Gb SSD, 2 x USB host 2.0, RS-485, 2 x Ethernet RJ45, 2 x RegulBus</t>
  </si>
  <si>
    <t>Операторская панель 7”, емкостной touch-screen, разрешение 800х480, со встроенным ЦПУ, 1,46 GHz, 2 Gb RAM, 4Gb SSD, 2 x USB host 2.0, RS-485, 2 x Ethernet RJ45, 2 x RegulBus, поддержка WEB-визуализации</t>
  </si>
  <si>
    <t>с 08.04.2024 г.</t>
  </si>
  <si>
    <t>Удален модуль R500 CH 02 011-000-AAA</t>
  </si>
  <si>
    <t>Равноправная замена на модуль R500 CH 02 012-000-AAA</t>
  </si>
  <si>
    <t>Причина: снятие с производства модулей R500 CH 02 011-000-AAA</t>
  </si>
  <si>
    <t xml:space="preserve">Для модуля R500 CH 02 811-000-AAA откорректировано описание </t>
  </si>
  <si>
    <t>В крейтах R500 модули R500 CH 02 811-000-AAA должны применяться только совместно с модулями R500 СР 06 111-000-AAA. Для остальных модулей в/в или модулей PP в крейтах R500 следует применять модули R500 CH 02 012-000-AAA</t>
  </si>
  <si>
    <t>Равноправная замена на модуль R500 ST 01 013-000-AAA</t>
  </si>
  <si>
    <t>Удален модуль R500 ST 01 012-000-AAA</t>
  </si>
  <si>
    <t>Причина: снятие с производства модулей R500 ST 01 012-000-AAA</t>
  </si>
  <si>
    <t>Удален модуль R500 ST 01 022-000-AAA</t>
  </si>
  <si>
    <t>Равноправная замена на модуль R500 ST 01 023-000-AAA</t>
  </si>
  <si>
    <t>Причина: снятие с производства модулей R500 ST 01 022-000-AAA</t>
  </si>
  <si>
    <t>Удален модуль R500 ST 02 012-000-AAA</t>
  </si>
  <si>
    <t>Удален модуль R500 ST 02 022-000-AAA</t>
  </si>
  <si>
    <t>Равноправная замена на модуль R500 ST 02 013-000-AAA</t>
  </si>
  <si>
    <t>Равноправная замена на модуль R500 ST 02 023-000-AAA</t>
  </si>
  <si>
    <t>Причина: снятие с производства модулей R500 ST 02 012-000-AAA</t>
  </si>
  <si>
    <t>Причина: снятие с производства модулей R500 ST 02 022-000-AAA</t>
  </si>
  <si>
    <t>Откорректированы формулы для подсчета ширины и энергопотребления модулей ST 0x 0x3</t>
  </si>
  <si>
    <t>Откорректирована формула для посчета количества тегов - "Сигналы DA"</t>
  </si>
  <si>
    <t>Уточнено описание пакета драйверов DRV-INDUSTRY</t>
  </si>
  <si>
    <t>Дополнительный пакет драйверов BACnet, S7 Client, Ethernet/IP, FINS Client для Astra.Local / Astra.Plant</t>
  </si>
  <si>
    <t>В пакет лицензий Enterprise AstraRegul включены драйвера BACnet, S7 Client, Ethernet/IP, FINS Client</t>
  </si>
  <si>
    <t>Откорректировано описание для модулей R500 ST 02 113/123-000-AAA</t>
  </si>
  <si>
    <t>R500 AI 16 012-000-AAA</t>
  </si>
  <si>
    <t>с 05.06.2024 г.</t>
  </si>
  <si>
    <t xml:space="preserve">Удален модуль R500 DI 32 012-000-AAA </t>
  </si>
  <si>
    <t xml:space="preserve">Удален модуль R500 AI 16 011-000-AAA </t>
  </si>
  <si>
    <t xml:space="preserve">Равноправная замена на модуль R500 DI 32 013-000-AAA </t>
  </si>
  <si>
    <t xml:space="preserve">Равноправная замена на модуль R500 AI 16 012-000-AAA </t>
  </si>
  <si>
    <t>Причина: снятие с производства модулей R500 DI 32 012-000-AAA</t>
  </si>
  <si>
    <t>Причина: снятие с производства модулей R500 AI 16 011-000-AAA</t>
  </si>
  <si>
    <t>Удален модуль R000 CP 06 121-000-AAA</t>
  </si>
  <si>
    <t xml:space="preserve">Причина: снятие с производства модулей R000 CP 06 121-000-AAA </t>
  </si>
  <si>
    <t>Причина: снятие с производства модулей R000 CP 06 111-000-AAA</t>
  </si>
  <si>
    <t>Удален модуль R000 CP 06 111-000-AAA</t>
  </si>
  <si>
    <t>ver. 2024.06.10</t>
  </si>
  <si>
    <t xml:space="preserve">R500 CU 00 021(W)-000-AAA </t>
  </si>
  <si>
    <t xml:space="preserve">R500 CU 00 031(W)-000-AAA </t>
  </si>
  <si>
    <t>Модуль центрального процессора, 1,33 GHz (2 ядра), 2 Gb RAM, 1x от 16 Gb SSD, RS-232, RS-485, 4 x Ethernet RJ45, 2 х USB, поддержка WEB-визуализации</t>
  </si>
  <si>
    <t>Модуль центрального процессора, 1,33 GHz (2 ядра), 2 Gb RAM, 1x от 60 Gb SSD, RS-232, RS-485, 4 x Ethernet RJ45, 2 х USB, поддержка WEB-визуализации</t>
  </si>
  <si>
    <t>Модуль центрального процессора, 1,93 GHz (4 ядра), 2 Gb RAM, 1x от 16 Gb SSD, RS-232, RS-485, 4 x Ethernet RJ45, 2 х USB, поддержка WEB-визуализации</t>
  </si>
  <si>
    <t>Модуль центрального процессора, 1,93 GHz (4 ядра), 2 Gb RAM, 1x от 60 Gb SSD, RS-232, RS-485, 4 x Ethernet RJ45, 2 х USB, поддержка WEB-визуализации</t>
  </si>
  <si>
    <t>Модуль центрального процессора, 1,33 GHz (2 ядра), 2 Gb RAM, 1x от 16 Gb SSD, RS-232, RS-485, 4 x Ethernet RJ45, 2 х USB, GPS/GLONASS, поддержка WEB-визуализации</t>
  </si>
  <si>
    <t>Модуль центрального процессора, 1,33 GHz (2 ядра), 2 Gb RAM, 1x от 60 Gb SSD, RS-232, RS-485, 4 x Ethernet RJ45, 2 х USB, GPS/GLONASS, поддержка WEB-визуализации</t>
  </si>
  <si>
    <t>Модуль центрального процессора, 1,93 GHz (4 ядра), 2 Gb RAM, 1x от 16 Gb SSD, RS-232, RS-485, 4 x Ethernet RJ45, 2 х USB, GPS/GLONASS, поддержка WEB-визуализации</t>
  </si>
  <si>
    <t>Модуль центрального процессора, 1,93 GHz (4 ядра), 2 Gb RAM, 1x от 60 Gb SSD, RS-232, RS-485, 4 x Ethernet RJ45, 2 х USB, GPS/GLONASS, поддержка WEB-визуализации</t>
  </si>
  <si>
    <t>R500 CU 00 052(W)-000-AAA</t>
  </si>
  <si>
    <t xml:space="preserve">R500 CU 00 052(W)-001-AAA </t>
  </si>
  <si>
    <t xml:space="preserve">R500 CU 00 052(W)-002-AAA </t>
  </si>
  <si>
    <t xml:space="preserve">R500 CU 00 052(W)-003-AAA </t>
  </si>
  <si>
    <t xml:space="preserve">R500 CU 00 052(W)-004-AAA </t>
  </si>
  <si>
    <t xml:space="preserve">R500 CU 00 052(W)-005-AAA </t>
  </si>
  <si>
    <t>R500 CU 00 052(W)-006-AAA</t>
  </si>
  <si>
    <t xml:space="preserve">R500 CU 00 052(W)-007-AAA </t>
  </si>
  <si>
    <t xml:space="preserve">R500 CU 00 062(W)-000-AAA </t>
  </si>
  <si>
    <t>R500 CU 00 062(W)-001-AAA</t>
  </si>
  <si>
    <t>R500 CU 00 062(W)-002-AAA</t>
  </si>
  <si>
    <t xml:space="preserve">R500 CU 00 062(W)-003-AAA </t>
  </si>
  <si>
    <t>R500 CU 00 062(W)-004-AAA</t>
  </si>
  <si>
    <t>R500 CU 00 062(W)-005-AAA</t>
  </si>
  <si>
    <t>R500 CU 00 062(W)-006-AAA</t>
  </si>
  <si>
    <t>R500 CU 00 062(W)-007-AAA</t>
  </si>
  <si>
    <t>Модуль центрального процессора, 1,33 GHz (2 ядра), 2 Gb RAM, 1x от 16 Gb SSD, RS-232, RS-485, 2 x Ethernet RJ45, 2 x Ethernet SFP, 2 х USB, поддержка WEB-визуализации</t>
  </si>
  <si>
    <t>Модуль центрального процессора, 1,33 GHz (2 ядра), 2 Gb RAM, 1x от 60 Gb SSD, RS-232, RS-485, 2 x Ethernet RJ45, 2 x Ethernet SFP, 2 х USB, поддержка WEB-визуализации</t>
  </si>
  <si>
    <t>Модуль центрального процессора, 1,93 GHz (4 ядра), 2 Gb RAM, 1x от 16 Gb SSD, RS-232, RS-485, 2 x Ethernet RJ45, 2 x Ethernet SFP, 2 х USB, поддержка WEB-визуализации</t>
  </si>
  <si>
    <t>Модуль центрального процессора, 1,93 GHz (4 ядра), 2 Gb RAM, 1x от 60 Gb SSD, RS-232, RS-485, 2 x Ethernet RJ45, 2 x Ethernet SFP, 2 х USB, поддержка WEB-визуализации</t>
  </si>
  <si>
    <t>Модуль центрального процессора, 1,33 GHz (2 ядра), 2 Gb RAM, 1x от 16 Gb SSD, RS-232, RS-485, 2 x Ethernet RJ45, 2 x Ethernet SFP, 2 х USB, GPS/GLONASS, поддержка WEB-визуализации</t>
  </si>
  <si>
    <t>Модуль центрального процессора, 1,33 GHz (2 ядра), 2 Gb RAM, 1x от 60 Gb SSD, RS-232, RS-485, 2 x Ethernet RJ45, 2 x Ethernet SFP, 2 х USB, GPS/GLONASS, поддержка WEB-визуализации</t>
  </si>
  <si>
    <t>Модуль центрального процессора, 1,93 GHz (4 ядра), 2 Gb RAM, 1x от 16 Gb SSD, RS-232, RS-485, 2 x Ethernet RJ45, 2 x Ethernet SFP, 2 х USB, GPS/GLONASS, поддержка WEB-визуализации</t>
  </si>
  <si>
    <t>Модуль центрального процессора, 1,93 GHz (4 ядра), 2 Gb RAM, 1x от 60 Gb SSD, RS-232, RS-485, 2 x Ethernet RJ45, 2 x Ethernet SFP, 2 х USB, GPS/GLONASS, поддержка WEB-визуализации</t>
  </si>
  <si>
    <t>R500 CU 00 072(W)-000-AAA</t>
  </si>
  <si>
    <t>R500 CU 00 072(W)-001-AAA</t>
  </si>
  <si>
    <t>R500 CU 00 072(W)-002-AAA</t>
  </si>
  <si>
    <t>R500 CU 00 072(W)-003-AAA</t>
  </si>
  <si>
    <t>R500 CU 00 072(W)-004-AAA</t>
  </si>
  <si>
    <t>R500 CU 00 072(W)-005-AAA</t>
  </si>
  <si>
    <t>R500 CU 00 072(W)-006-AAA</t>
  </si>
  <si>
    <t>R500 CU 00 072(W)-007-AAA</t>
  </si>
  <si>
    <t>Модуль центрального процессора, 1,33 GHz (2 ядра), 2 Gb RAM, 1x от 16 Gb SSD, RS-232, RS-485, 2 x Ethernet RJ45, 2 x Ethernet SFP, 2 х USB, DVI, поддержка WEB-визуализации</t>
  </si>
  <si>
    <t>Модуль центрального процессора, 1,33 GHz (2 ядра), 2 Gb RAM, 1x от 60 Gb SSD, RS-232, RS-485, 2 x Ethernet RJ45, 2 x Ethernet SFP, 2 х USB, DVI, поддержка WEB-визуализации</t>
  </si>
  <si>
    <t>Модуль центрального процессора, 1,93 GHz (4 ядра), 2 Gb RAM, 1x от 16 Gb SSD, RS-232, RS-485, 2 x Ethernet RJ45, 2 x Ethernet SFP, 2 х USB, DVI, поддержка WEB-визуализации</t>
  </si>
  <si>
    <t>Модуль центрального процессора, 1,93 GHz (4 ядра), 2 Gb RAM, 1х от 60 Gb SSD, RS-232, RS-485, 2 x Ethernet RJ45, 2 x Ethernet SFP, 2 х USB, DVI, поддержка WEB-визуализации</t>
  </si>
  <si>
    <t>Модуль центрального процессора, 1,33 GHz (2 ядра), 2 Gb RAM, 1x от 16 Gb SSD, RS-232, RS-485, 2 x Ethernet RJ45, 2 x Ethernet SFP, 2 х USB, DVI, GPS/GLONASS, поддержка WEB-визуализации</t>
  </si>
  <si>
    <t>Модуль центрального процессора, 1,33 GHz (2 ядра), 2 Gb RAM, 1x от 60 Gb SSD, RS-232, RS-485, 2 x Ethernet RJ45, 2 x Ethernet SFP, 2 х USB, DVI, GPS/GLONASS, поддержка WEB-визуализации</t>
  </si>
  <si>
    <t>Модуль центрального процессора, 1,93 GHz (4 ядра), 2 Gb RAM, 1x от 16 Gb SSD, RS-232, RS-485, 2 x Ethernet RJ45, 2 x Ethernet SFP, 2 х USB, DVI, GPS/GLONASS, поддержка WEB-визуализации</t>
  </si>
  <si>
    <t>Модуль центрального процессора, 1,93 GHz (4 ядра), 2 Gb RAM, 1x от 60 Gb SSD, RS-232, RS-485, 2 x Ethernet RJ45, 2 x Ethernet SFP, 2 х USB, DVI, GPS/GLONASS, поддержка WEB-визуализации</t>
  </si>
  <si>
    <t>R500 DI 32 011-000-AAA</t>
  </si>
  <si>
    <t>Модуль дискретного ввода, 24 VDC, 32 канала (4 группы по 8 каналов, общий "минус"), групповая гальваническая изоляция</t>
  </si>
  <si>
    <t>R500 DI 32 012-000-AAA</t>
  </si>
  <si>
    <t>R500S CU 00 852-000-AAA</t>
  </si>
  <si>
    <t>с 15.07.2024 г.</t>
  </si>
  <si>
    <t xml:space="preserve">Применять  R500 DI 32 012-000-AAA (САА) в случае подключения общий "плюс". </t>
  </si>
  <si>
    <t>Временно удален модуль   R500 DI 32 013-000-AAA (САА)</t>
  </si>
  <si>
    <t>Полноценным аналогом является модуль  R500 DI 32 011-000-AAA (САА) и R500 DI 32 012-000-AAA (САА) в зависимости от требуемого типа подключения</t>
  </si>
  <si>
    <t>с 19.07.2024 г.</t>
  </si>
  <si>
    <t>Удален модуль R500 CU 00 051</t>
  </si>
  <si>
    <t>Равноправная замена на модуль R500 CU 00 052</t>
  </si>
  <si>
    <t>Причина: снятие с производства модулей R500 CU 00 051</t>
  </si>
  <si>
    <t>Удален модуль R500 CU 00 061</t>
  </si>
  <si>
    <t>Равноправная замена на модуль R500 CU 00 062</t>
  </si>
  <si>
    <t>Причина: снятие с производства модулей R500 CU 00 061</t>
  </si>
  <si>
    <t>Удален модуль R500 CU 00 071</t>
  </si>
  <si>
    <t>Равноправная замена на модуль R500 CU 00 072</t>
  </si>
  <si>
    <t>Причина: снятие с производства модулей R500 CU 00 071</t>
  </si>
  <si>
    <t>R500 ST 01 113-000-AAA</t>
  </si>
  <si>
    <t>R500 ST 01 123-000-AAA</t>
  </si>
  <si>
    <t>Оконечный модуль с поддержкой функции расширения шины (IN), две шины питания, разъем SFP</t>
  </si>
  <si>
    <t>Оконечный модуль с поддержкой функции расширения шины (OUT), две шины питания, разъем SFP</t>
  </si>
  <si>
    <t>с 05.08.2024 г.</t>
  </si>
  <si>
    <t xml:space="preserve">Применять  R500 DI 32 011-000-AAA (ААА) в случае подключения общий "минус". </t>
  </si>
  <si>
    <t xml:space="preserve">Добавлены модули R500 ST 01 113-000-AAA и R500 ST 01 123-000-AAA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</si>
</sst>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2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color theme="0" tint="-0.499984740745262"/>
      <name val="Calibri"/>
      <family val="2"/>
      <scheme val="minor"/>
    </font>
    <font>
      <b/>
      <i/>
      <sz val="10"/>
      <name val="Calibri"/>
      <family val="2"/>
      <charset val="204"/>
      <scheme val="minor"/>
    </font>
    <font>
      <sz val="11"/>
      <color indexed="81"/>
      <name val="Tahoma"/>
      <family val="2"/>
      <charset val="204"/>
    </font>
    <font>
      <b/>
      <sz val="11"/>
      <color indexed="81"/>
      <name val="Tahoma"/>
      <family val="2"/>
      <charset val="204"/>
    </font>
    <font>
      <i/>
      <sz val="1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name val="Calibri"/>
      <family val="2"/>
      <scheme val="minor"/>
    </font>
    <font>
      <sz val="10"/>
      <color theme="0" tint="-0.1499984740745262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0"/>
      <color rgb="FFFF0000"/>
      <name val="Calibri"/>
      <family val="2"/>
      <charset val="204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9" fontId="0" fillId="3" borderId="0" xfId="0" applyNumberFormat="1" applyFill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0" fillId="0" borderId="0" xfId="0" applyNumberFormat="1" applyAlignment="1">
      <alignment vertical="top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4" fontId="0" fillId="0" borderId="0" xfId="0" applyNumberFormat="1" applyAlignment="1">
      <alignment horizontal="right" vertical="top"/>
    </xf>
    <xf numFmtId="1" fontId="0" fillId="3" borderId="0" xfId="0" applyNumberFormat="1" applyFill="1" applyAlignment="1">
      <alignment horizontal="center" vertical="center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0" fontId="15" fillId="0" borderId="0" xfId="0" applyFont="1" applyAlignment="1">
      <alignment vertical="top"/>
    </xf>
    <xf numFmtId="0" fontId="16" fillId="0" borderId="0" xfId="0" applyFont="1" applyAlignment="1">
      <alignment horizontal="right"/>
    </xf>
    <xf numFmtId="0" fontId="15" fillId="0" borderId="1" xfId="0" applyFont="1" applyBorder="1" applyAlignment="1">
      <alignment vertical="top"/>
    </xf>
    <xf numFmtId="0" fontId="17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0" fillId="0" borderId="0" xfId="0" applyFont="1"/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0" fillId="0" borderId="1" xfId="0" applyFont="1" applyBorder="1"/>
  </cellXfs>
  <cellStyles count="1">
    <cellStyle name="Обычный" xfId="0" builtinId="0"/>
  </cellStyles>
  <dxfs count="2">
    <dxf>
      <fill>
        <patternFill>
          <bgColor theme="0" tint="-0.14996795556505021"/>
        </patternFill>
      </fill>
    </dxf>
    <dxf>
      <font>
        <color theme="1" tint="0.24994659260841701"/>
      </font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45"/>
  <sheetViews>
    <sheetView topLeftCell="A106" workbookViewId="0">
      <selection activeCell="D118" sqref="D118"/>
    </sheetView>
  </sheetViews>
  <sheetFormatPr defaultColWidth="9.140625" defaultRowHeight="15" outlineLevelRow="1" x14ac:dyDescent="0.25"/>
  <cols>
    <col min="1" max="1" width="69.7109375" style="2" customWidth="1"/>
    <col min="2" max="2" width="25" style="2" customWidth="1"/>
    <col min="3" max="3" width="10.28515625" style="2" bestFit="1" customWidth="1"/>
    <col min="4" max="9" width="8.42578125" style="2" bestFit="1" customWidth="1"/>
    <col min="10" max="11" width="8.42578125" style="2" customWidth="1"/>
    <col min="12" max="12" width="6" style="2" customWidth="1"/>
    <col min="13" max="13" width="10.5703125" style="2" customWidth="1"/>
    <col min="14" max="14" width="5.7109375" style="2" bestFit="1" customWidth="1"/>
    <col min="15" max="15" width="7.28515625" style="2" bestFit="1" customWidth="1"/>
    <col min="16" max="16" width="7.5703125" style="2" customWidth="1"/>
    <col min="17" max="16384" width="9.140625" style="2"/>
  </cols>
  <sheetData>
    <row r="1" spans="1:16" x14ac:dyDescent="0.25">
      <c r="A1" s="35" t="s">
        <v>665</v>
      </c>
    </row>
    <row r="2" spans="1:16" ht="25.5" x14ac:dyDescent="0.25">
      <c r="A2" s="3" t="s">
        <v>0</v>
      </c>
      <c r="B2" s="3" t="s">
        <v>36</v>
      </c>
      <c r="C2" s="3" t="s">
        <v>110</v>
      </c>
      <c r="D2" s="3" t="s">
        <v>111</v>
      </c>
      <c r="E2" s="3" t="s">
        <v>112</v>
      </c>
      <c r="F2" s="3" t="s">
        <v>113</v>
      </c>
      <c r="G2" s="3" t="s">
        <v>114</v>
      </c>
      <c r="H2" s="3" t="s">
        <v>115</v>
      </c>
      <c r="I2" s="3" t="s">
        <v>116</v>
      </c>
      <c r="J2" s="3" t="s">
        <v>117</v>
      </c>
      <c r="K2" s="3" t="s">
        <v>118</v>
      </c>
      <c r="L2" s="3" t="s">
        <v>1</v>
      </c>
      <c r="M2" s="4" t="s">
        <v>2</v>
      </c>
      <c r="N2" t="s">
        <v>88</v>
      </c>
      <c r="O2" s="5" t="s">
        <v>1</v>
      </c>
      <c r="P2" s="6">
        <v>0</v>
      </c>
    </row>
    <row r="3" spans="1:16" x14ac:dyDescent="0.25">
      <c r="A3" s="14" t="s">
        <v>11</v>
      </c>
      <c r="B3" s="9"/>
      <c r="C3" s="8"/>
      <c r="D3" s="8"/>
      <c r="E3" s="8"/>
      <c r="F3" s="8"/>
      <c r="G3" s="8"/>
      <c r="H3" s="8"/>
      <c r="I3" s="8"/>
      <c r="J3" s="8"/>
      <c r="K3" s="8"/>
      <c r="L3" s="10"/>
      <c r="M3" s="27">
        <v>0</v>
      </c>
    </row>
    <row r="4" spans="1:16" ht="25.5" x14ac:dyDescent="0.25">
      <c r="A4" s="29" t="s">
        <v>446</v>
      </c>
      <c r="B4" s="9" t="s">
        <v>666</v>
      </c>
      <c r="C4" s="8"/>
      <c r="D4" s="8"/>
      <c r="E4" s="8"/>
      <c r="F4" s="8"/>
      <c r="G4" s="8"/>
      <c r="H4" s="8"/>
      <c r="I4" s="8"/>
      <c r="J4" s="8"/>
      <c r="K4" s="8"/>
      <c r="L4" s="10">
        <f t="shared" ref="L4:L21" si="0">ROUNDUP(SUM(C4:K4)*$P$2,0)</f>
        <v>0</v>
      </c>
      <c r="M4" s="11">
        <f t="shared" ref="M4:M29" si="1">SUM(C4:L4)</f>
        <v>0</v>
      </c>
    </row>
    <row r="5" spans="1:16" ht="25.5" x14ac:dyDescent="0.25">
      <c r="A5" s="29" t="s">
        <v>92</v>
      </c>
      <c r="B5" s="9" t="s">
        <v>667</v>
      </c>
      <c r="C5" s="8"/>
      <c r="D5" s="8"/>
      <c r="E5" s="8"/>
      <c r="F5" s="8"/>
      <c r="G5" s="8"/>
      <c r="H5" s="8"/>
      <c r="I5" s="8"/>
      <c r="J5" s="8"/>
      <c r="K5" s="8"/>
      <c r="L5" s="10">
        <f t="shared" si="0"/>
        <v>0</v>
      </c>
      <c r="M5" s="11">
        <f t="shared" si="1"/>
        <v>0</v>
      </c>
    </row>
    <row r="6" spans="1:16" ht="25.5" collapsed="1" x14ac:dyDescent="0.25">
      <c r="A6" s="7" t="s">
        <v>668</v>
      </c>
      <c r="B6" s="9" t="s">
        <v>676</v>
      </c>
      <c r="C6" s="8"/>
      <c r="D6" s="8"/>
      <c r="E6" s="8"/>
      <c r="F6" s="8"/>
      <c r="G6" s="8"/>
      <c r="H6" s="8"/>
      <c r="I6" s="8"/>
      <c r="J6" s="8"/>
      <c r="K6" s="8"/>
      <c r="L6" s="10">
        <f t="shared" si="0"/>
        <v>0</v>
      </c>
      <c r="M6" s="11">
        <f t="shared" si="1"/>
        <v>0</v>
      </c>
    </row>
    <row r="7" spans="1:16" ht="25.5" outlineLevel="1" x14ac:dyDescent="0.25">
      <c r="A7" s="7" t="s">
        <v>669</v>
      </c>
      <c r="B7" s="9" t="s">
        <v>677</v>
      </c>
      <c r="C7" s="8"/>
      <c r="D7" s="8"/>
      <c r="E7" s="8"/>
      <c r="F7" s="8"/>
      <c r="G7" s="8"/>
      <c r="H7" s="8"/>
      <c r="I7" s="8"/>
      <c r="J7" s="8"/>
      <c r="K7" s="8"/>
      <c r="L7" s="10">
        <f t="shared" si="0"/>
        <v>0</v>
      </c>
      <c r="M7" s="11">
        <f t="shared" si="1"/>
        <v>0</v>
      </c>
    </row>
    <row r="8" spans="1:16" ht="25.5" outlineLevel="1" x14ac:dyDescent="0.25">
      <c r="A8" s="7" t="s">
        <v>670</v>
      </c>
      <c r="B8" s="9" t="s">
        <v>678</v>
      </c>
      <c r="C8" s="8"/>
      <c r="D8" s="8"/>
      <c r="E8" s="8"/>
      <c r="F8" s="8"/>
      <c r="G8" s="8"/>
      <c r="H8" s="8"/>
      <c r="I8" s="8"/>
      <c r="J8" s="8"/>
      <c r="K8" s="8"/>
      <c r="L8" s="10">
        <f t="shared" si="0"/>
        <v>0</v>
      </c>
      <c r="M8" s="11">
        <f t="shared" si="1"/>
        <v>0</v>
      </c>
    </row>
    <row r="9" spans="1:16" ht="25.5" outlineLevel="1" x14ac:dyDescent="0.25">
      <c r="A9" s="7" t="s">
        <v>671</v>
      </c>
      <c r="B9" s="9" t="s">
        <v>679</v>
      </c>
      <c r="C9" s="8"/>
      <c r="D9" s="8"/>
      <c r="E9" s="8"/>
      <c r="F9" s="8"/>
      <c r="G9" s="8"/>
      <c r="H9" s="8"/>
      <c r="I9" s="8"/>
      <c r="J9" s="8"/>
      <c r="K9" s="8"/>
      <c r="L9" s="10">
        <f t="shared" si="0"/>
        <v>0</v>
      </c>
      <c r="M9" s="11">
        <f t="shared" si="1"/>
        <v>0</v>
      </c>
    </row>
    <row r="10" spans="1:16" ht="38.25" outlineLevel="1" x14ac:dyDescent="0.25">
      <c r="A10" s="7" t="s">
        <v>672</v>
      </c>
      <c r="B10" s="9" t="s">
        <v>680</v>
      </c>
      <c r="C10" s="8"/>
      <c r="D10" s="8"/>
      <c r="E10" s="8"/>
      <c r="F10" s="8"/>
      <c r="G10" s="8"/>
      <c r="H10" s="8"/>
      <c r="I10" s="8"/>
      <c r="J10" s="8"/>
      <c r="K10" s="8"/>
      <c r="L10" s="10">
        <f t="shared" si="0"/>
        <v>0</v>
      </c>
      <c r="M10" s="11">
        <f t="shared" si="1"/>
        <v>0</v>
      </c>
    </row>
    <row r="11" spans="1:16" ht="38.25" outlineLevel="1" x14ac:dyDescent="0.25">
      <c r="A11" s="7" t="s">
        <v>673</v>
      </c>
      <c r="B11" s="9" t="s">
        <v>681</v>
      </c>
      <c r="C11" s="8"/>
      <c r="D11" s="8"/>
      <c r="E11" s="8"/>
      <c r="F11" s="8"/>
      <c r="G11" s="8"/>
      <c r="H11" s="8"/>
      <c r="I11" s="8"/>
      <c r="J11" s="8"/>
      <c r="K11" s="8"/>
      <c r="L11" s="10">
        <f t="shared" si="0"/>
        <v>0</v>
      </c>
      <c r="M11" s="11">
        <f t="shared" si="1"/>
        <v>0</v>
      </c>
    </row>
    <row r="12" spans="1:16" ht="38.25" outlineLevel="1" x14ac:dyDescent="0.25">
      <c r="A12" s="7" t="s">
        <v>674</v>
      </c>
      <c r="B12" s="9" t="s">
        <v>682</v>
      </c>
      <c r="C12" s="8"/>
      <c r="D12" s="8"/>
      <c r="E12" s="8"/>
      <c r="F12" s="8"/>
      <c r="G12" s="8"/>
      <c r="H12" s="8"/>
      <c r="I12" s="8"/>
      <c r="J12" s="8"/>
      <c r="K12" s="8"/>
      <c r="L12" s="10">
        <f t="shared" si="0"/>
        <v>0</v>
      </c>
      <c r="M12" s="11">
        <f t="shared" si="1"/>
        <v>0</v>
      </c>
    </row>
    <row r="13" spans="1:16" ht="38.25" outlineLevel="1" x14ac:dyDescent="0.25">
      <c r="A13" s="7" t="s">
        <v>675</v>
      </c>
      <c r="B13" s="9" t="s">
        <v>683</v>
      </c>
      <c r="C13" s="8"/>
      <c r="D13" s="8"/>
      <c r="E13" s="8"/>
      <c r="F13" s="8"/>
      <c r="G13" s="8"/>
      <c r="H13" s="8"/>
      <c r="I13" s="8"/>
      <c r="J13" s="8"/>
      <c r="K13" s="8"/>
      <c r="L13" s="10">
        <f t="shared" si="0"/>
        <v>0</v>
      </c>
      <c r="M13" s="11">
        <f t="shared" si="1"/>
        <v>0</v>
      </c>
    </row>
    <row r="14" spans="1:16" ht="38.25" x14ac:dyDescent="0.25">
      <c r="A14" s="7" t="s">
        <v>692</v>
      </c>
      <c r="B14" s="9" t="s">
        <v>684</v>
      </c>
      <c r="C14" s="8"/>
      <c r="D14" s="8"/>
      <c r="E14" s="8"/>
      <c r="F14" s="8"/>
      <c r="G14" s="8"/>
      <c r="H14" s="8"/>
      <c r="I14" s="8"/>
      <c r="J14" s="8"/>
      <c r="K14" s="8"/>
      <c r="L14" s="10">
        <f t="shared" si="0"/>
        <v>0</v>
      </c>
      <c r="M14" s="11">
        <f t="shared" si="1"/>
        <v>0</v>
      </c>
    </row>
    <row r="15" spans="1:16" ht="38.25" outlineLevel="1" x14ac:dyDescent="0.25">
      <c r="A15" s="7" t="s">
        <v>693</v>
      </c>
      <c r="B15" s="9" t="s">
        <v>685</v>
      </c>
      <c r="C15" s="8"/>
      <c r="D15" s="8"/>
      <c r="E15" s="8"/>
      <c r="F15" s="8"/>
      <c r="G15" s="8"/>
      <c r="H15" s="8"/>
      <c r="I15" s="8"/>
      <c r="J15" s="8"/>
      <c r="K15" s="8"/>
      <c r="L15" s="10">
        <f t="shared" si="0"/>
        <v>0</v>
      </c>
      <c r="M15" s="11">
        <f t="shared" si="1"/>
        <v>0</v>
      </c>
    </row>
    <row r="16" spans="1:16" ht="38.25" outlineLevel="1" x14ac:dyDescent="0.25">
      <c r="A16" s="7" t="s">
        <v>694</v>
      </c>
      <c r="B16" s="9" t="s">
        <v>686</v>
      </c>
      <c r="C16" s="8"/>
      <c r="D16" s="8"/>
      <c r="E16" s="8"/>
      <c r="F16" s="8"/>
      <c r="G16" s="8"/>
      <c r="H16" s="8"/>
      <c r="I16" s="8"/>
      <c r="J16" s="8"/>
      <c r="K16" s="8"/>
      <c r="L16" s="10">
        <f t="shared" si="0"/>
        <v>0</v>
      </c>
      <c r="M16" s="11">
        <f t="shared" si="1"/>
        <v>0</v>
      </c>
    </row>
    <row r="17" spans="1:13" ht="38.25" outlineLevel="1" x14ac:dyDescent="0.25">
      <c r="A17" s="7" t="s">
        <v>695</v>
      </c>
      <c r="B17" s="9" t="s">
        <v>687</v>
      </c>
      <c r="C17" s="8"/>
      <c r="D17" s="8"/>
      <c r="E17" s="8"/>
      <c r="F17" s="8"/>
      <c r="G17" s="8"/>
      <c r="H17" s="8"/>
      <c r="I17" s="8"/>
      <c r="J17" s="8"/>
      <c r="K17" s="8"/>
      <c r="L17" s="10">
        <f t="shared" si="0"/>
        <v>0</v>
      </c>
      <c r="M17" s="11">
        <f t="shared" si="1"/>
        <v>0</v>
      </c>
    </row>
    <row r="18" spans="1:13" ht="38.25" outlineLevel="1" x14ac:dyDescent="0.25">
      <c r="A18" s="7" t="s">
        <v>696</v>
      </c>
      <c r="B18" s="9" t="s">
        <v>688</v>
      </c>
      <c r="C18" s="8"/>
      <c r="D18" s="8"/>
      <c r="E18" s="8"/>
      <c r="F18" s="8"/>
      <c r="G18" s="8"/>
      <c r="H18" s="8"/>
      <c r="I18" s="8"/>
      <c r="J18" s="8"/>
      <c r="K18" s="8"/>
      <c r="L18" s="10">
        <f t="shared" si="0"/>
        <v>0</v>
      </c>
      <c r="M18" s="11">
        <f t="shared" si="1"/>
        <v>0</v>
      </c>
    </row>
    <row r="19" spans="1:13" ht="38.25" outlineLevel="1" x14ac:dyDescent="0.25">
      <c r="A19" s="7" t="s">
        <v>697</v>
      </c>
      <c r="B19" s="9" t="s">
        <v>689</v>
      </c>
      <c r="C19" s="8"/>
      <c r="D19" s="8"/>
      <c r="E19" s="8"/>
      <c r="F19" s="8"/>
      <c r="G19" s="8"/>
      <c r="H19" s="8"/>
      <c r="I19" s="8"/>
      <c r="J19" s="8"/>
      <c r="K19" s="8"/>
      <c r="L19" s="10">
        <f t="shared" si="0"/>
        <v>0</v>
      </c>
      <c r="M19" s="11">
        <f t="shared" si="1"/>
        <v>0</v>
      </c>
    </row>
    <row r="20" spans="1:13" ht="38.25" outlineLevel="1" x14ac:dyDescent="0.25">
      <c r="A20" s="7" t="s">
        <v>698</v>
      </c>
      <c r="B20" s="9" t="s">
        <v>690</v>
      </c>
      <c r="C20" s="8"/>
      <c r="D20" s="8"/>
      <c r="E20" s="8"/>
      <c r="F20" s="8"/>
      <c r="G20" s="8"/>
      <c r="H20" s="8"/>
      <c r="I20" s="8"/>
      <c r="J20" s="8"/>
      <c r="K20" s="8"/>
      <c r="L20" s="10">
        <f t="shared" si="0"/>
        <v>0</v>
      </c>
      <c r="M20" s="11">
        <f t="shared" si="1"/>
        <v>0</v>
      </c>
    </row>
    <row r="21" spans="1:13" ht="38.25" outlineLevel="1" x14ac:dyDescent="0.25">
      <c r="A21" s="7" t="s">
        <v>699</v>
      </c>
      <c r="B21" s="9" t="s">
        <v>691</v>
      </c>
      <c r="C21" s="8"/>
      <c r="D21" s="8"/>
      <c r="E21" s="8"/>
      <c r="F21" s="8"/>
      <c r="G21" s="8"/>
      <c r="H21" s="8"/>
      <c r="I21" s="8"/>
      <c r="J21" s="8"/>
      <c r="K21" s="8"/>
      <c r="L21" s="10">
        <f t="shared" si="0"/>
        <v>0</v>
      </c>
      <c r="M21" s="11">
        <f t="shared" si="1"/>
        <v>0</v>
      </c>
    </row>
    <row r="22" spans="1:13" ht="38.25" x14ac:dyDescent="0.25">
      <c r="A22" s="7" t="s">
        <v>708</v>
      </c>
      <c r="B22" s="9" t="s">
        <v>700</v>
      </c>
      <c r="C22" s="8"/>
      <c r="D22" s="8"/>
      <c r="E22" s="8"/>
      <c r="F22" s="8"/>
      <c r="G22" s="8"/>
      <c r="H22" s="8"/>
      <c r="I22" s="8"/>
      <c r="J22" s="8"/>
      <c r="K22" s="8"/>
      <c r="L22" s="10">
        <f t="shared" ref="L22:L42" si="2">ROUNDUP(SUM(C22:K22)*$P$2,0)</f>
        <v>0</v>
      </c>
      <c r="M22" s="11">
        <f t="shared" si="1"/>
        <v>0</v>
      </c>
    </row>
    <row r="23" spans="1:13" ht="38.25" outlineLevel="1" x14ac:dyDescent="0.25">
      <c r="A23" s="7" t="s">
        <v>709</v>
      </c>
      <c r="B23" s="9" t="s">
        <v>701</v>
      </c>
      <c r="C23" s="8"/>
      <c r="D23" s="8"/>
      <c r="E23" s="8"/>
      <c r="F23" s="8"/>
      <c r="G23" s="8"/>
      <c r="H23" s="8"/>
      <c r="I23" s="8"/>
      <c r="J23" s="8"/>
      <c r="K23" s="8"/>
      <c r="L23" s="10">
        <f t="shared" si="2"/>
        <v>0</v>
      </c>
      <c r="M23" s="11">
        <f t="shared" si="1"/>
        <v>0</v>
      </c>
    </row>
    <row r="24" spans="1:13" ht="38.25" outlineLevel="1" x14ac:dyDescent="0.25">
      <c r="A24" s="7" t="s">
        <v>710</v>
      </c>
      <c r="B24" s="9" t="s">
        <v>702</v>
      </c>
      <c r="C24" s="8"/>
      <c r="D24" s="8"/>
      <c r="E24" s="8"/>
      <c r="F24" s="8"/>
      <c r="G24" s="8"/>
      <c r="H24" s="8"/>
      <c r="I24" s="8"/>
      <c r="J24" s="8"/>
      <c r="K24" s="8"/>
      <c r="L24" s="10">
        <f t="shared" si="2"/>
        <v>0</v>
      </c>
      <c r="M24" s="11">
        <f t="shared" si="1"/>
        <v>0</v>
      </c>
    </row>
    <row r="25" spans="1:13" ht="38.25" outlineLevel="1" x14ac:dyDescent="0.25">
      <c r="A25" s="7" t="s">
        <v>711</v>
      </c>
      <c r="B25" s="9" t="s">
        <v>703</v>
      </c>
      <c r="C25" s="8"/>
      <c r="D25" s="8"/>
      <c r="E25" s="8"/>
      <c r="F25" s="8"/>
      <c r="G25" s="8"/>
      <c r="H25" s="8"/>
      <c r="I25" s="8"/>
      <c r="J25" s="8"/>
      <c r="K25" s="8"/>
      <c r="L25" s="10">
        <f t="shared" si="2"/>
        <v>0</v>
      </c>
      <c r="M25" s="11">
        <f t="shared" si="1"/>
        <v>0</v>
      </c>
    </row>
    <row r="26" spans="1:13" ht="38.25" outlineLevel="1" x14ac:dyDescent="0.25">
      <c r="A26" s="7" t="s">
        <v>712</v>
      </c>
      <c r="B26" s="9" t="s">
        <v>704</v>
      </c>
      <c r="C26" s="8"/>
      <c r="D26" s="8"/>
      <c r="E26" s="8"/>
      <c r="F26" s="8"/>
      <c r="G26" s="8"/>
      <c r="H26" s="8"/>
      <c r="I26" s="8"/>
      <c r="J26" s="8"/>
      <c r="K26" s="8"/>
      <c r="L26" s="10">
        <f t="shared" si="2"/>
        <v>0</v>
      </c>
      <c r="M26" s="11">
        <f t="shared" si="1"/>
        <v>0</v>
      </c>
    </row>
    <row r="27" spans="1:13" ht="38.25" outlineLevel="1" x14ac:dyDescent="0.25">
      <c r="A27" s="7" t="s">
        <v>713</v>
      </c>
      <c r="B27" s="9" t="s">
        <v>705</v>
      </c>
      <c r="C27" s="8"/>
      <c r="D27" s="8"/>
      <c r="E27" s="8"/>
      <c r="F27" s="8"/>
      <c r="G27" s="8"/>
      <c r="H27" s="8"/>
      <c r="I27" s="8"/>
      <c r="J27" s="8"/>
      <c r="K27" s="8"/>
      <c r="L27" s="10">
        <f t="shared" si="2"/>
        <v>0</v>
      </c>
      <c r="M27" s="11">
        <f t="shared" si="1"/>
        <v>0</v>
      </c>
    </row>
    <row r="28" spans="1:13" ht="38.25" outlineLevel="1" x14ac:dyDescent="0.25">
      <c r="A28" s="7" t="s">
        <v>714</v>
      </c>
      <c r="B28" s="9" t="s">
        <v>706</v>
      </c>
      <c r="C28" s="8"/>
      <c r="D28" s="8"/>
      <c r="E28" s="8"/>
      <c r="F28" s="8"/>
      <c r="G28" s="8"/>
      <c r="H28" s="8"/>
      <c r="I28" s="8"/>
      <c r="J28" s="8"/>
      <c r="K28" s="8"/>
      <c r="L28" s="10">
        <f t="shared" si="2"/>
        <v>0</v>
      </c>
      <c r="M28" s="11">
        <f t="shared" si="1"/>
        <v>0</v>
      </c>
    </row>
    <row r="29" spans="1:13" ht="38.25" outlineLevel="1" x14ac:dyDescent="0.25">
      <c r="A29" s="7" t="s">
        <v>715</v>
      </c>
      <c r="B29" s="9" t="s">
        <v>707</v>
      </c>
      <c r="C29" s="8"/>
      <c r="D29" s="8"/>
      <c r="E29" s="8"/>
      <c r="F29" s="8"/>
      <c r="G29" s="8"/>
      <c r="H29" s="8"/>
      <c r="I29" s="8"/>
      <c r="J29" s="8"/>
      <c r="K29" s="8"/>
      <c r="L29" s="10">
        <f t="shared" si="2"/>
        <v>0</v>
      </c>
      <c r="M29" s="11">
        <f t="shared" si="1"/>
        <v>0</v>
      </c>
    </row>
    <row r="30" spans="1:13" ht="38.25" x14ac:dyDescent="0.25">
      <c r="A30" s="29" t="s">
        <v>323</v>
      </c>
      <c r="B30" s="28" t="s">
        <v>313</v>
      </c>
      <c r="C30" s="8"/>
      <c r="D30" s="8"/>
      <c r="E30" s="8"/>
      <c r="F30" s="8"/>
      <c r="G30" s="8"/>
      <c r="H30" s="8"/>
      <c r="I30" s="8"/>
      <c r="J30" s="8"/>
      <c r="K30" s="8"/>
      <c r="L30" s="10">
        <f t="shared" si="2"/>
        <v>0</v>
      </c>
      <c r="M30" s="11">
        <f t="shared" ref="M30:M69" si="3">SUM(C30:L30)</f>
        <v>0</v>
      </c>
    </row>
    <row r="31" spans="1:13" ht="38.25" outlineLevel="1" x14ac:dyDescent="0.25">
      <c r="A31" s="29" t="s">
        <v>324</v>
      </c>
      <c r="B31" s="28" t="s">
        <v>314</v>
      </c>
      <c r="C31" s="8"/>
      <c r="D31" s="8"/>
      <c r="E31" s="8"/>
      <c r="F31" s="8"/>
      <c r="G31" s="8"/>
      <c r="H31" s="8"/>
      <c r="I31" s="8"/>
      <c r="J31" s="8"/>
      <c r="K31" s="8"/>
      <c r="L31" s="10">
        <f t="shared" si="2"/>
        <v>0</v>
      </c>
      <c r="M31" s="11">
        <f t="shared" si="3"/>
        <v>0</v>
      </c>
    </row>
    <row r="32" spans="1:13" ht="38.25" outlineLevel="1" x14ac:dyDescent="0.25">
      <c r="A32" s="29" t="s">
        <v>325</v>
      </c>
      <c r="B32" s="28" t="s">
        <v>315</v>
      </c>
      <c r="C32" s="8"/>
      <c r="D32" s="8"/>
      <c r="E32" s="8"/>
      <c r="F32" s="8"/>
      <c r="G32" s="8"/>
      <c r="H32" s="8"/>
      <c r="I32" s="8"/>
      <c r="J32" s="8"/>
      <c r="K32" s="8"/>
      <c r="L32" s="10">
        <f t="shared" si="2"/>
        <v>0</v>
      </c>
      <c r="M32" s="11">
        <f t="shared" si="3"/>
        <v>0</v>
      </c>
    </row>
    <row r="33" spans="1:13" ht="38.25" outlineLevel="1" x14ac:dyDescent="0.25">
      <c r="A33" s="29" t="s">
        <v>326</v>
      </c>
      <c r="B33" s="28" t="s">
        <v>316</v>
      </c>
      <c r="C33" s="8"/>
      <c r="D33" s="8"/>
      <c r="E33" s="8"/>
      <c r="F33" s="8"/>
      <c r="G33" s="8"/>
      <c r="H33" s="8"/>
      <c r="I33" s="8"/>
      <c r="J33" s="8"/>
      <c r="K33" s="8"/>
      <c r="L33" s="10">
        <f t="shared" si="2"/>
        <v>0</v>
      </c>
      <c r="M33" s="11">
        <f t="shared" si="3"/>
        <v>0</v>
      </c>
    </row>
    <row r="34" spans="1:13" ht="38.25" outlineLevel="1" x14ac:dyDescent="0.25">
      <c r="A34" s="29" t="s">
        <v>327</v>
      </c>
      <c r="B34" s="28" t="s">
        <v>317</v>
      </c>
      <c r="C34" s="8"/>
      <c r="D34" s="8"/>
      <c r="E34" s="8"/>
      <c r="F34" s="8"/>
      <c r="G34" s="8"/>
      <c r="H34" s="8"/>
      <c r="I34" s="8"/>
      <c r="J34" s="8"/>
      <c r="K34" s="8"/>
      <c r="L34" s="10">
        <f t="shared" si="2"/>
        <v>0</v>
      </c>
      <c r="M34" s="11">
        <f t="shared" si="3"/>
        <v>0</v>
      </c>
    </row>
    <row r="35" spans="1:13" ht="38.25" outlineLevel="1" x14ac:dyDescent="0.25">
      <c r="A35" s="29" t="s">
        <v>328</v>
      </c>
      <c r="B35" s="28" t="s">
        <v>318</v>
      </c>
      <c r="C35" s="8"/>
      <c r="D35" s="8"/>
      <c r="E35" s="8"/>
      <c r="F35" s="8"/>
      <c r="G35" s="8"/>
      <c r="H35" s="8"/>
      <c r="I35" s="8"/>
      <c r="J35" s="8"/>
      <c r="K35" s="8"/>
      <c r="L35" s="10">
        <f t="shared" si="2"/>
        <v>0</v>
      </c>
      <c r="M35" s="11">
        <f t="shared" si="3"/>
        <v>0</v>
      </c>
    </row>
    <row r="36" spans="1:13" ht="38.25" outlineLevel="1" x14ac:dyDescent="0.25">
      <c r="A36" s="29" t="s">
        <v>329</v>
      </c>
      <c r="B36" s="28" t="s">
        <v>319</v>
      </c>
      <c r="C36" s="8"/>
      <c r="D36" s="8"/>
      <c r="E36" s="8"/>
      <c r="F36" s="8"/>
      <c r="G36" s="8"/>
      <c r="H36" s="8"/>
      <c r="I36" s="8"/>
      <c r="J36" s="8"/>
      <c r="K36" s="8"/>
      <c r="L36" s="10">
        <f t="shared" si="2"/>
        <v>0</v>
      </c>
      <c r="M36" s="11">
        <f t="shared" si="3"/>
        <v>0</v>
      </c>
    </row>
    <row r="37" spans="1:13" ht="38.25" outlineLevel="1" x14ac:dyDescent="0.25">
      <c r="A37" s="29" t="s">
        <v>330</v>
      </c>
      <c r="B37" s="28" t="s">
        <v>320</v>
      </c>
      <c r="C37" s="8"/>
      <c r="D37" s="8"/>
      <c r="E37" s="8"/>
      <c r="F37" s="8"/>
      <c r="G37" s="8"/>
      <c r="H37" s="8"/>
      <c r="I37" s="8"/>
      <c r="J37" s="8"/>
      <c r="K37" s="8"/>
      <c r="L37" s="10">
        <f t="shared" si="2"/>
        <v>0</v>
      </c>
      <c r="M37" s="11">
        <f t="shared" si="3"/>
        <v>0</v>
      </c>
    </row>
    <row r="38" spans="1:13" ht="38.25" outlineLevel="1" x14ac:dyDescent="0.25">
      <c r="A38" s="29" t="s">
        <v>331</v>
      </c>
      <c r="B38" s="28" t="s">
        <v>321</v>
      </c>
      <c r="C38" s="8"/>
      <c r="D38" s="8"/>
      <c r="E38" s="8"/>
      <c r="F38" s="8"/>
      <c r="G38" s="8"/>
      <c r="H38" s="8"/>
      <c r="I38" s="8"/>
      <c r="J38" s="8"/>
      <c r="K38" s="8"/>
      <c r="L38" s="10">
        <f t="shared" si="2"/>
        <v>0</v>
      </c>
      <c r="M38" s="11">
        <f t="shared" si="3"/>
        <v>0</v>
      </c>
    </row>
    <row r="39" spans="1:13" ht="38.25" outlineLevel="1" x14ac:dyDescent="0.25">
      <c r="A39" s="29" t="s">
        <v>332</v>
      </c>
      <c r="B39" s="28" t="s">
        <v>322</v>
      </c>
      <c r="C39" s="8"/>
      <c r="D39" s="8"/>
      <c r="E39" s="8"/>
      <c r="F39" s="8"/>
      <c r="G39" s="8"/>
      <c r="H39" s="8"/>
      <c r="I39" s="8"/>
      <c r="J39" s="8"/>
      <c r="K39" s="8"/>
      <c r="L39" s="10">
        <f t="shared" si="2"/>
        <v>0</v>
      </c>
      <c r="M39" s="11">
        <f t="shared" si="3"/>
        <v>0</v>
      </c>
    </row>
    <row r="40" spans="1:13" ht="38.25" x14ac:dyDescent="0.25">
      <c r="A40" s="29" t="s">
        <v>343</v>
      </c>
      <c r="B40" s="28" t="s">
        <v>333</v>
      </c>
      <c r="C40" s="8"/>
      <c r="D40" s="8"/>
      <c r="E40" s="8"/>
      <c r="F40" s="8"/>
      <c r="G40" s="8"/>
      <c r="H40" s="8"/>
      <c r="I40" s="8"/>
      <c r="J40" s="8"/>
      <c r="K40" s="8"/>
      <c r="L40" s="10">
        <f t="shared" si="2"/>
        <v>0</v>
      </c>
      <c r="M40" s="11">
        <f t="shared" si="3"/>
        <v>0</v>
      </c>
    </row>
    <row r="41" spans="1:13" ht="38.25" outlineLevel="1" x14ac:dyDescent="0.25">
      <c r="A41" s="29" t="s">
        <v>344</v>
      </c>
      <c r="B41" s="28" t="s">
        <v>334</v>
      </c>
      <c r="C41" s="8"/>
      <c r="D41" s="8"/>
      <c r="E41" s="8"/>
      <c r="F41" s="8"/>
      <c r="G41" s="8"/>
      <c r="H41" s="8"/>
      <c r="I41" s="8"/>
      <c r="J41" s="8"/>
      <c r="K41" s="8"/>
      <c r="L41" s="10">
        <f t="shared" si="2"/>
        <v>0</v>
      </c>
      <c r="M41" s="11">
        <f t="shared" si="3"/>
        <v>0</v>
      </c>
    </row>
    <row r="42" spans="1:13" ht="38.25" outlineLevel="1" x14ac:dyDescent="0.25">
      <c r="A42" s="29" t="s">
        <v>345</v>
      </c>
      <c r="B42" s="28" t="s">
        <v>335</v>
      </c>
      <c r="C42" s="8"/>
      <c r="D42" s="8"/>
      <c r="E42" s="8"/>
      <c r="F42" s="8"/>
      <c r="G42" s="8"/>
      <c r="H42" s="8"/>
      <c r="I42" s="8"/>
      <c r="J42" s="8"/>
      <c r="K42" s="8"/>
      <c r="L42" s="10">
        <f t="shared" si="2"/>
        <v>0</v>
      </c>
      <c r="M42" s="11">
        <f t="shared" si="3"/>
        <v>0</v>
      </c>
    </row>
    <row r="43" spans="1:13" ht="38.25" outlineLevel="1" x14ac:dyDescent="0.25">
      <c r="A43" s="29" t="s">
        <v>346</v>
      </c>
      <c r="B43" s="28" t="s">
        <v>336</v>
      </c>
      <c r="C43" s="8"/>
      <c r="D43" s="8"/>
      <c r="E43" s="8"/>
      <c r="F43" s="8"/>
      <c r="G43" s="8"/>
      <c r="H43" s="8"/>
      <c r="I43" s="8"/>
      <c r="J43" s="8"/>
      <c r="K43" s="8"/>
      <c r="L43" s="10">
        <f t="shared" ref="L43:L69" si="4">ROUNDUP(SUM(C43:K43)*$P$2,0)</f>
        <v>0</v>
      </c>
      <c r="M43" s="11">
        <f t="shared" si="3"/>
        <v>0</v>
      </c>
    </row>
    <row r="44" spans="1:13" ht="38.25" outlineLevel="1" x14ac:dyDescent="0.25">
      <c r="A44" s="29" t="s">
        <v>347</v>
      </c>
      <c r="B44" s="28" t="s">
        <v>337</v>
      </c>
      <c r="C44" s="8"/>
      <c r="D44" s="8"/>
      <c r="E44" s="8"/>
      <c r="F44" s="8"/>
      <c r="G44" s="8"/>
      <c r="H44" s="8"/>
      <c r="I44" s="8"/>
      <c r="J44" s="8"/>
      <c r="K44" s="8"/>
      <c r="L44" s="10">
        <f t="shared" si="4"/>
        <v>0</v>
      </c>
      <c r="M44" s="11">
        <f t="shared" si="3"/>
        <v>0</v>
      </c>
    </row>
    <row r="45" spans="1:13" ht="38.25" outlineLevel="1" x14ac:dyDescent="0.25">
      <c r="A45" s="29" t="s">
        <v>348</v>
      </c>
      <c r="B45" s="28" t="s">
        <v>338</v>
      </c>
      <c r="C45" s="8"/>
      <c r="D45" s="8"/>
      <c r="E45" s="8"/>
      <c r="F45" s="8"/>
      <c r="G45" s="8"/>
      <c r="H45" s="8"/>
      <c r="I45" s="8"/>
      <c r="J45" s="8"/>
      <c r="K45" s="8"/>
      <c r="L45" s="10">
        <f t="shared" si="4"/>
        <v>0</v>
      </c>
      <c r="M45" s="11">
        <f t="shared" si="3"/>
        <v>0</v>
      </c>
    </row>
    <row r="46" spans="1:13" ht="38.25" outlineLevel="1" x14ac:dyDescent="0.25">
      <c r="A46" s="29" t="s">
        <v>349</v>
      </c>
      <c r="B46" s="28" t="s">
        <v>339</v>
      </c>
      <c r="C46" s="8"/>
      <c r="D46" s="8"/>
      <c r="E46" s="8"/>
      <c r="F46" s="8"/>
      <c r="G46" s="8"/>
      <c r="H46" s="8"/>
      <c r="I46" s="8"/>
      <c r="J46" s="8"/>
      <c r="K46" s="8"/>
      <c r="L46" s="10">
        <f t="shared" si="4"/>
        <v>0</v>
      </c>
      <c r="M46" s="11">
        <f t="shared" si="3"/>
        <v>0</v>
      </c>
    </row>
    <row r="47" spans="1:13" ht="38.25" outlineLevel="1" x14ac:dyDescent="0.25">
      <c r="A47" s="29" t="s">
        <v>350</v>
      </c>
      <c r="B47" s="28" t="s">
        <v>340</v>
      </c>
      <c r="C47" s="8"/>
      <c r="D47" s="8"/>
      <c r="E47" s="8"/>
      <c r="F47" s="8"/>
      <c r="G47" s="8"/>
      <c r="H47" s="8"/>
      <c r="I47" s="8"/>
      <c r="J47" s="8"/>
      <c r="K47" s="8"/>
      <c r="L47" s="10">
        <f t="shared" si="4"/>
        <v>0</v>
      </c>
      <c r="M47" s="11">
        <f t="shared" si="3"/>
        <v>0</v>
      </c>
    </row>
    <row r="48" spans="1:13" ht="38.25" outlineLevel="1" x14ac:dyDescent="0.25">
      <c r="A48" s="29" t="s">
        <v>351</v>
      </c>
      <c r="B48" s="28" t="s">
        <v>341</v>
      </c>
      <c r="C48" s="8"/>
      <c r="D48" s="8"/>
      <c r="E48" s="8"/>
      <c r="F48" s="8"/>
      <c r="G48" s="8"/>
      <c r="H48" s="8"/>
      <c r="I48" s="8"/>
      <c r="J48" s="8"/>
      <c r="K48" s="8"/>
      <c r="L48" s="10">
        <f t="shared" si="4"/>
        <v>0</v>
      </c>
      <c r="M48" s="11">
        <f t="shared" si="3"/>
        <v>0</v>
      </c>
    </row>
    <row r="49" spans="1:13" ht="38.25" outlineLevel="1" x14ac:dyDescent="0.25">
      <c r="A49" s="29" t="s">
        <v>352</v>
      </c>
      <c r="B49" s="28" t="s">
        <v>342</v>
      </c>
      <c r="C49" s="8"/>
      <c r="D49" s="8"/>
      <c r="E49" s="8"/>
      <c r="F49" s="8"/>
      <c r="G49" s="8"/>
      <c r="H49" s="8"/>
      <c r="I49" s="8"/>
      <c r="J49" s="8"/>
      <c r="K49" s="8"/>
      <c r="L49" s="10">
        <f t="shared" si="4"/>
        <v>0</v>
      </c>
      <c r="M49" s="11">
        <f t="shared" si="3"/>
        <v>0</v>
      </c>
    </row>
    <row r="50" spans="1:13" ht="38.25" x14ac:dyDescent="0.25">
      <c r="A50" s="29" t="s">
        <v>363</v>
      </c>
      <c r="B50" s="28" t="s">
        <v>353</v>
      </c>
      <c r="C50" s="8"/>
      <c r="D50" s="8"/>
      <c r="E50" s="8"/>
      <c r="F50" s="8"/>
      <c r="G50" s="8"/>
      <c r="H50" s="8"/>
      <c r="I50" s="8"/>
      <c r="J50" s="8"/>
      <c r="K50" s="8"/>
      <c r="L50" s="10">
        <f t="shared" si="4"/>
        <v>0</v>
      </c>
      <c r="M50" s="11">
        <f t="shared" si="3"/>
        <v>0</v>
      </c>
    </row>
    <row r="51" spans="1:13" ht="38.25" outlineLevel="1" x14ac:dyDescent="0.25">
      <c r="A51" s="29" t="s">
        <v>364</v>
      </c>
      <c r="B51" s="28" t="s">
        <v>354</v>
      </c>
      <c r="C51" s="8"/>
      <c r="D51" s="8"/>
      <c r="E51" s="8"/>
      <c r="F51" s="8"/>
      <c r="G51" s="8"/>
      <c r="H51" s="8"/>
      <c r="I51" s="8"/>
      <c r="J51" s="8"/>
      <c r="K51" s="8"/>
      <c r="L51" s="10">
        <f t="shared" si="4"/>
        <v>0</v>
      </c>
      <c r="M51" s="11">
        <f t="shared" si="3"/>
        <v>0</v>
      </c>
    </row>
    <row r="52" spans="1:13" ht="38.25" outlineLevel="1" x14ac:dyDescent="0.25">
      <c r="A52" s="29" t="s">
        <v>365</v>
      </c>
      <c r="B52" s="28" t="s">
        <v>355</v>
      </c>
      <c r="C52" s="8"/>
      <c r="D52" s="8"/>
      <c r="E52" s="8"/>
      <c r="F52" s="8"/>
      <c r="G52" s="8"/>
      <c r="H52" s="8"/>
      <c r="I52" s="8"/>
      <c r="J52" s="8"/>
      <c r="K52" s="8"/>
      <c r="L52" s="10">
        <f t="shared" si="4"/>
        <v>0</v>
      </c>
      <c r="M52" s="11">
        <f t="shared" si="3"/>
        <v>0</v>
      </c>
    </row>
    <row r="53" spans="1:13" ht="38.25" outlineLevel="1" x14ac:dyDescent="0.25">
      <c r="A53" s="29" t="s">
        <v>366</v>
      </c>
      <c r="B53" s="28" t="s">
        <v>356</v>
      </c>
      <c r="C53" s="8"/>
      <c r="D53" s="8"/>
      <c r="E53" s="8"/>
      <c r="F53" s="8"/>
      <c r="G53" s="8"/>
      <c r="H53" s="8"/>
      <c r="I53" s="8"/>
      <c r="J53" s="8"/>
      <c r="K53" s="8"/>
      <c r="L53" s="10">
        <f t="shared" si="4"/>
        <v>0</v>
      </c>
      <c r="M53" s="11">
        <f t="shared" si="3"/>
        <v>0</v>
      </c>
    </row>
    <row r="54" spans="1:13" ht="38.25" outlineLevel="1" x14ac:dyDescent="0.25">
      <c r="A54" s="29" t="s">
        <v>367</v>
      </c>
      <c r="B54" s="28" t="s">
        <v>357</v>
      </c>
      <c r="C54" s="8"/>
      <c r="D54" s="8"/>
      <c r="E54" s="8"/>
      <c r="F54" s="8"/>
      <c r="G54" s="8"/>
      <c r="H54" s="8"/>
      <c r="I54" s="8"/>
      <c r="J54" s="8"/>
      <c r="K54" s="8"/>
      <c r="L54" s="10">
        <f t="shared" si="4"/>
        <v>0</v>
      </c>
      <c r="M54" s="11">
        <f t="shared" si="3"/>
        <v>0</v>
      </c>
    </row>
    <row r="55" spans="1:13" ht="38.25" outlineLevel="1" x14ac:dyDescent="0.25">
      <c r="A55" s="29" t="s">
        <v>368</v>
      </c>
      <c r="B55" s="28" t="s">
        <v>358</v>
      </c>
      <c r="C55" s="8"/>
      <c r="D55" s="8"/>
      <c r="E55" s="8"/>
      <c r="F55" s="8"/>
      <c r="G55" s="8"/>
      <c r="H55" s="8"/>
      <c r="I55" s="8"/>
      <c r="J55" s="8"/>
      <c r="K55" s="8"/>
      <c r="L55" s="10">
        <f t="shared" si="4"/>
        <v>0</v>
      </c>
      <c r="M55" s="11">
        <f t="shared" si="3"/>
        <v>0</v>
      </c>
    </row>
    <row r="56" spans="1:13" ht="38.25" outlineLevel="1" x14ac:dyDescent="0.25">
      <c r="A56" s="29" t="s">
        <v>369</v>
      </c>
      <c r="B56" s="28" t="s">
        <v>359</v>
      </c>
      <c r="C56" s="8"/>
      <c r="D56" s="8"/>
      <c r="E56" s="8"/>
      <c r="F56" s="8"/>
      <c r="G56" s="8"/>
      <c r="H56" s="8"/>
      <c r="I56" s="8"/>
      <c r="J56" s="8"/>
      <c r="K56" s="8"/>
      <c r="L56" s="10">
        <f t="shared" si="4"/>
        <v>0</v>
      </c>
      <c r="M56" s="11">
        <f t="shared" si="3"/>
        <v>0</v>
      </c>
    </row>
    <row r="57" spans="1:13" ht="38.25" outlineLevel="1" x14ac:dyDescent="0.25">
      <c r="A57" s="29" t="s">
        <v>370</v>
      </c>
      <c r="B57" s="28" t="s">
        <v>360</v>
      </c>
      <c r="C57" s="8"/>
      <c r="D57" s="8"/>
      <c r="E57" s="8"/>
      <c r="F57" s="8"/>
      <c r="G57" s="8"/>
      <c r="H57" s="8"/>
      <c r="I57" s="8"/>
      <c r="J57" s="8"/>
      <c r="K57" s="8"/>
      <c r="L57" s="10">
        <f t="shared" si="4"/>
        <v>0</v>
      </c>
      <c r="M57" s="11">
        <f t="shared" si="3"/>
        <v>0</v>
      </c>
    </row>
    <row r="58" spans="1:13" ht="38.25" outlineLevel="1" x14ac:dyDescent="0.25">
      <c r="A58" s="29" t="s">
        <v>371</v>
      </c>
      <c r="B58" s="28" t="s">
        <v>361</v>
      </c>
      <c r="C58" s="8"/>
      <c r="D58" s="8"/>
      <c r="E58" s="8"/>
      <c r="F58" s="8"/>
      <c r="G58" s="8"/>
      <c r="H58" s="8"/>
      <c r="I58" s="8"/>
      <c r="J58" s="8"/>
      <c r="K58" s="8"/>
      <c r="L58" s="10">
        <f t="shared" si="4"/>
        <v>0</v>
      </c>
      <c r="M58" s="11">
        <f t="shared" si="3"/>
        <v>0</v>
      </c>
    </row>
    <row r="59" spans="1:13" ht="38.25" outlineLevel="1" x14ac:dyDescent="0.25">
      <c r="A59" s="29" t="s">
        <v>372</v>
      </c>
      <c r="B59" s="28" t="s">
        <v>362</v>
      </c>
      <c r="C59" s="8"/>
      <c r="D59" s="8"/>
      <c r="E59" s="8"/>
      <c r="F59" s="8"/>
      <c r="G59" s="8"/>
      <c r="H59" s="8"/>
      <c r="I59" s="8"/>
      <c r="J59" s="8"/>
      <c r="K59" s="8"/>
      <c r="L59" s="10">
        <f t="shared" si="4"/>
        <v>0</v>
      </c>
      <c r="M59" s="11">
        <f t="shared" si="3"/>
        <v>0</v>
      </c>
    </row>
    <row r="60" spans="1:13" ht="38.25" x14ac:dyDescent="0.25">
      <c r="A60" s="29" t="s">
        <v>383</v>
      </c>
      <c r="B60" s="28" t="s">
        <v>373</v>
      </c>
      <c r="C60" s="8"/>
      <c r="D60" s="8"/>
      <c r="E60" s="8"/>
      <c r="F60" s="8"/>
      <c r="G60" s="8"/>
      <c r="H60" s="8"/>
      <c r="I60" s="8"/>
      <c r="J60" s="8"/>
      <c r="K60" s="8"/>
      <c r="L60" s="10">
        <f t="shared" si="4"/>
        <v>0</v>
      </c>
      <c r="M60" s="11">
        <f t="shared" si="3"/>
        <v>0</v>
      </c>
    </row>
    <row r="61" spans="1:13" ht="38.25" outlineLevel="1" x14ac:dyDescent="0.25">
      <c r="A61" s="29" t="s">
        <v>384</v>
      </c>
      <c r="B61" s="28" t="s">
        <v>374</v>
      </c>
      <c r="C61" s="8"/>
      <c r="D61" s="8"/>
      <c r="E61" s="8"/>
      <c r="F61" s="8"/>
      <c r="G61" s="8"/>
      <c r="H61" s="8"/>
      <c r="I61" s="8"/>
      <c r="J61" s="8"/>
      <c r="K61" s="8"/>
      <c r="L61" s="10">
        <f t="shared" si="4"/>
        <v>0</v>
      </c>
      <c r="M61" s="11">
        <f t="shared" si="3"/>
        <v>0</v>
      </c>
    </row>
    <row r="62" spans="1:13" ht="38.25" outlineLevel="1" x14ac:dyDescent="0.25">
      <c r="A62" s="29" t="s">
        <v>385</v>
      </c>
      <c r="B62" s="28" t="s">
        <v>375</v>
      </c>
      <c r="C62" s="8"/>
      <c r="D62" s="8"/>
      <c r="E62" s="8"/>
      <c r="F62" s="8"/>
      <c r="G62" s="8"/>
      <c r="H62" s="8"/>
      <c r="I62" s="8"/>
      <c r="J62" s="8"/>
      <c r="K62" s="8"/>
      <c r="L62" s="10">
        <f t="shared" si="4"/>
        <v>0</v>
      </c>
      <c r="M62" s="11">
        <f t="shared" si="3"/>
        <v>0</v>
      </c>
    </row>
    <row r="63" spans="1:13" ht="38.25" outlineLevel="1" x14ac:dyDescent="0.25">
      <c r="A63" s="29" t="s">
        <v>386</v>
      </c>
      <c r="B63" s="28" t="s">
        <v>376</v>
      </c>
      <c r="C63" s="8"/>
      <c r="D63" s="8"/>
      <c r="E63" s="8"/>
      <c r="F63" s="8"/>
      <c r="G63" s="8"/>
      <c r="H63" s="8"/>
      <c r="I63" s="8"/>
      <c r="J63" s="8"/>
      <c r="K63" s="8"/>
      <c r="L63" s="10">
        <f t="shared" si="4"/>
        <v>0</v>
      </c>
      <c r="M63" s="11">
        <f t="shared" si="3"/>
        <v>0</v>
      </c>
    </row>
    <row r="64" spans="1:13" ht="38.25" outlineLevel="1" x14ac:dyDescent="0.25">
      <c r="A64" s="29" t="s">
        <v>387</v>
      </c>
      <c r="B64" s="28" t="s">
        <v>377</v>
      </c>
      <c r="C64" s="8"/>
      <c r="D64" s="8"/>
      <c r="E64" s="8"/>
      <c r="F64" s="8"/>
      <c r="G64" s="8"/>
      <c r="H64" s="8"/>
      <c r="I64" s="8"/>
      <c r="J64" s="8"/>
      <c r="K64" s="8"/>
      <c r="L64" s="10">
        <f t="shared" si="4"/>
        <v>0</v>
      </c>
      <c r="M64" s="11">
        <f t="shared" si="3"/>
        <v>0</v>
      </c>
    </row>
    <row r="65" spans="1:13" ht="38.25" outlineLevel="1" x14ac:dyDescent="0.25">
      <c r="A65" s="29" t="s">
        <v>388</v>
      </c>
      <c r="B65" s="28" t="s">
        <v>378</v>
      </c>
      <c r="C65" s="8"/>
      <c r="D65" s="8"/>
      <c r="E65" s="8"/>
      <c r="F65" s="8"/>
      <c r="G65" s="8"/>
      <c r="H65" s="8"/>
      <c r="I65" s="8"/>
      <c r="J65" s="8"/>
      <c r="K65" s="8"/>
      <c r="L65" s="10">
        <f t="shared" si="4"/>
        <v>0</v>
      </c>
      <c r="M65" s="11">
        <f t="shared" si="3"/>
        <v>0</v>
      </c>
    </row>
    <row r="66" spans="1:13" ht="38.25" outlineLevel="1" x14ac:dyDescent="0.25">
      <c r="A66" s="29" t="s">
        <v>389</v>
      </c>
      <c r="B66" s="28" t="s">
        <v>379</v>
      </c>
      <c r="C66" s="8"/>
      <c r="D66" s="8"/>
      <c r="E66" s="8"/>
      <c r="F66" s="8"/>
      <c r="G66" s="8"/>
      <c r="H66" s="8"/>
      <c r="I66" s="8"/>
      <c r="J66" s="8"/>
      <c r="K66" s="8"/>
      <c r="L66" s="10">
        <f t="shared" si="4"/>
        <v>0</v>
      </c>
      <c r="M66" s="11">
        <f t="shared" si="3"/>
        <v>0</v>
      </c>
    </row>
    <row r="67" spans="1:13" ht="38.25" outlineLevel="1" x14ac:dyDescent="0.25">
      <c r="A67" s="29" t="s">
        <v>390</v>
      </c>
      <c r="B67" s="28" t="s">
        <v>380</v>
      </c>
      <c r="C67" s="8"/>
      <c r="D67" s="8"/>
      <c r="E67" s="8"/>
      <c r="F67" s="8"/>
      <c r="G67" s="8"/>
      <c r="H67" s="8"/>
      <c r="I67" s="8"/>
      <c r="J67" s="8"/>
      <c r="K67" s="8"/>
      <c r="L67" s="10">
        <f t="shared" si="4"/>
        <v>0</v>
      </c>
      <c r="M67" s="11">
        <f t="shared" si="3"/>
        <v>0</v>
      </c>
    </row>
    <row r="68" spans="1:13" ht="38.25" outlineLevel="1" x14ac:dyDescent="0.25">
      <c r="A68" s="29" t="s">
        <v>391</v>
      </c>
      <c r="B68" s="28" t="s">
        <v>381</v>
      </c>
      <c r="C68" s="8"/>
      <c r="D68" s="8"/>
      <c r="E68" s="8"/>
      <c r="F68" s="8"/>
      <c r="G68" s="8"/>
      <c r="H68" s="8"/>
      <c r="I68" s="8"/>
      <c r="J68" s="8"/>
      <c r="K68" s="8"/>
      <c r="L68" s="10">
        <f t="shared" si="4"/>
        <v>0</v>
      </c>
      <c r="M68" s="11">
        <f t="shared" si="3"/>
        <v>0</v>
      </c>
    </row>
    <row r="69" spans="1:13" ht="38.25" outlineLevel="1" x14ac:dyDescent="0.25">
      <c r="A69" s="29" t="s">
        <v>392</v>
      </c>
      <c r="B69" s="28" t="s">
        <v>382</v>
      </c>
      <c r="C69" s="8"/>
      <c r="D69" s="8"/>
      <c r="E69" s="8"/>
      <c r="F69" s="8"/>
      <c r="G69" s="8"/>
      <c r="H69" s="8"/>
      <c r="I69" s="8"/>
      <c r="J69" s="8"/>
      <c r="K69" s="8"/>
      <c r="L69" s="10">
        <f t="shared" si="4"/>
        <v>0</v>
      </c>
      <c r="M69" s="11">
        <f t="shared" si="3"/>
        <v>0</v>
      </c>
    </row>
    <row r="70" spans="1:13" ht="25.5" x14ac:dyDescent="0.25">
      <c r="A70" s="7" t="s">
        <v>93</v>
      </c>
      <c r="B70" s="9" t="s">
        <v>653</v>
      </c>
      <c r="C70" s="8"/>
      <c r="D70" s="8"/>
      <c r="E70" s="8"/>
      <c r="F70" s="8"/>
      <c r="G70" s="8"/>
      <c r="H70" s="8"/>
      <c r="I70" s="8"/>
      <c r="J70" s="8"/>
      <c r="K70" s="8"/>
      <c r="L70" s="10">
        <f t="shared" ref="L70:L76" si="5">ROUNDUP(SUM(C70:K70)*$P$2,0)</f>
        <v>0</v>
      </c>
      <c r="M70" s="11">
        <f t="shared" ref="M70:M76" si="6">SUM(C70:L70)</f>
        <v>0</v>
      </c>
    </row>
    <row r="71" spans="1:13" ht="25.5" x14ac:dyDescent="0.25">
      <c r="A71" s="7" t="s">
        <v>94</v>
      </c>
      <c r="B71" s="9" t="s">
        <v>39</v>
      </c>
      <c r="C71" s="8"/>
      <c r="D71" s="8"/>
      <c r="E71" s="8"/>
      <c r="F71" s="8"/>
      <c r="G71" s="8"/>
      <c r="H71" s="8"/>
      <c r="I71" s="8"/>
      <c r="J71" s="8"/>
      <c r="K71" s="8"/>
      <c r="L71" s="10">
        <f t="shared" si="5"/>
        <v>0</v>
      </c>
      <c r="M71" s="11">
        <f t="shared" si="6"/>
        <v>0</v>
      </c>
    </row>
    <row r="72" spans="1:13" ht="25.5" x14ac:dyDescent="0.25">
      <c r="A72" s="7" t="s">
        <v>95</v>
      </c>
      <c r="B72" s="9" t="s">
        <v>40</v>
      </c>
      <c r="C72" s="8"/>
      <c r="D72" s="8"/>
      <c r="E72" s="8"/>
      <c r="F72" s="8"/>
      <c r="G72" s="8"/>
      <c r="H72" s="8"/>
      <c r="I72" s="8"/>
      <c r="J72" s="8"/>
      <c r="K72" s="8"/>
      <c r="L72" s="10">
        <f t="shared" si="5"/>
        <v>0</v>
      </c>
      <c r="M72" s="11">
        <f t="shared" si="6"/>
        <v>0</v>
      </c>
    </row>
    <row r="73" spans="1:13" ht="38.25" x14ac:dyDescent="0.25">
      <c r="A73" s="7" t="s">
        <v>311</v>
      </c>
      <c r="B73" s="9" t="s">
        <v>312</v>
      </c>
      <c r="C73" s="8"/>
      <c r="D73" s="8"/>
      <c r="E73" s="8"/>
      <c r="F73" s="8"/>
      <c r="G73" s="8"/>
      <c r="H73" s="8"/>
      <c r="I73" s="8"/>
      <c r="J73" s="8"/>
      <c r="K73" s="8"/>
      <c r="L73" s="10">
        <f t="shared" si="5"/>
        <v>0</v>
      </c>
      <c r="M73" s="11">
        <f t="shared" si="6"/>
        <v>0</v>
      </c>
    </row>
    <row r="74" spans="1:13" ht="25.5" x14ac:dyDescent="0.25">
      <c r="A74" s="29" t="s">
        <v>393</v>
      </c>
      <c r="B74" s="28" t="s">
        <v>394</v>
      </c>
      <c r="C74" s="8"/>
      <c r="D74" s="8"/>
      <c r="E74" s="8"/>
      <c r="F74" s="8"/>
      <c r="G74" s="8"/>
      <c r="H74" s="8"/>
      <c r="I74" s="8"/>
      <c r="J74" s="8"/>
      <c r="K74" s="8"/>
      <c r="L74" s="10">
        <f t="shared" si="5"/>
        <v>0</v>
      </c>
      <c r="M74" s="11">
        <f t="shared" si="6"/>
        <v>0</v>
      </c>
    </row>
    <row r="75" spans="1:13" ht="25.5" x14ac:dyDescent="0.25">
      <c r="A75" s="7" t="s">
        <v>96</v>
      </c>
      <c r="B75" s="9" t="s">
        <v>69</v>
      </c>
      <c r="C75" s="8"/>
      <c r="D75" s="8"/>
      <c r="E75" s="8"/>
      <c r="F75" s="8"/>
      <c r="G75" s="8"/>
      <c r="H75" s="8"/>
      <c r="I75" s="8"/>
      <c r="J75" s="8"/>
      <c r="K75" s="8"/>
      <c r="L75" s="10">
        <f t="shared" si="5"/>
        <v>0</v>
      </c>
      <c r="M75" s="11">
        <f t="shared" si="6"/>
        <v>0</v>
      </c>
    </row>
    <row r="76" spans="1:13" ht="25.5" x14ac:dyDescent="0.25">
      <c r="A76" s="7" t="s">
        <v>444</v>
      </c>
      <c r="B76" s="9" t="s">
        <v>41</v>
      </c>
      <c r="C76" s="8"/>
      <c r="D76" s="8"/>
      <c r="E76" s="8"/>
      <c r="F76" s="8"/>
      <c r="G76" s="8"/>
      <c r="H76" s="8"/>
      <c r="I76" s="8"/>
      <c r="J76" s="8"/>
      <c r="K76" s="8"/>
      <c r="L76" s="10">
        <f t="shared" si="5"/>
        <v>0</v>
      </c>
      <c r="M76" s="11">
        <f t="shared" si="6"/>
        <v>0</v>
      </c>
    </row>
    <row r="77" spans="1:13" ht="38.25" x14ac:dyDescent="0.25">
      <c r="A77" s="29" t="s">
        <v>395</v>
      </c>
      <c r="B77" s="28" t="s">
        <v>396</v>
      </c>
      <c r="C77" s="8"/>
      <c r="D77" s="8"/>
      <c r="E77" s="8"/>
      <c r="F77" s="8"/>
      <c r="G77" s="8"/>
      <c r="H77" s="8"/>
      <c r="I77" s="8"/>
      <c r="J77" s="8"/>
      <c r="K77" s="8"/>
      <c r="L77" s="10">
        <f t="shared" ref="L77:L121" si="7">ROUNDUP(SUM(C77:K77)*$P$2,0)</f>
        <v>0</v>
      </c>
      <c r="M77" s="11">
        <f t="shared" ref="M77:M124" si="8">SUM(C77:L77)</f>
        <v>0</v>
      </c>
    </row>
    <row r="78" spans="1:13" ht="38.25" x14ac:dyDescent="0.25">
      <c r="A78" s="7" t="s">
        <v>84</v>
      </c>
      <c r="B78" s="9" t="s">
        <v>42</v>
      </c>
      <c r="C78" s="8"/>
      <c r="D78" s="8"/>
      <c r="E78" s="8"/>
      <c r="F78" s="8"/>
      <c r="G78" s="8"/>
      <c r="H78" s="8"/>
      <c r="I78" s="8"/>
      <c r="J78" s="8"/>
      <c r="K78" s="8"/>
      <c r="L78" s="10">
        <f t="shared" si="7"/>
        <v>0</v>
      </c>
      <c r="M78" s="11">
        <f t="shared" si="8"/>
        <v>0</v>
      </c>
    </row>
    <row r="79" spans="1:13" ht="38.25" x14ac:dyDescent="0.25">
      <c r="A79" s="29" t="s">
        <v>397</v>
      </c>
      <c r="B79" s="28" t="s">
        <v>398</v>
      </c>
      <c r="C79" s="8"/>
      <c r="D79" s="8"/>
      <c r="E79" s="8"/>
      <c r="F79" s="8"/>
      <c r="G79" s="8"/>
      <c r="H79" s="8"/>
      <c r="I79" s="8"/>
      <c r="J79" s="8"/>
      <c r="K79" s="8"/>
      <c r="L79" s="10">
        <f t="shared" si="7"/>
        <v>0</v>
      </c>
      <c r="M79" s="11">
        <f t="shared" si="8"/>
        <v>0</v>
      </c>
    </row>
    <row r="80" spans="1:13" ht="25.5" x14ac:dyDescent="0.25">
      <c r="A80" s="7" t="s">
        <v>717</v>
      </c>
      <c r="B80" s="9" t="s">
        <v>716</v>
      </c>
      <c r="C80" s="8"/>
      <c r="D80" s="8"/>
      <c r="E80" s="8"/>
      <c r="F80" s="8"/>
      <c r="G80" s="8"/>
      <c r="H80" s="8"/>
      <c r="I80" s="8"/>
      <c r="J80" s="8"/>
      <c r="K80" s="8"/>
      <c r="L80" s="10">
        <f t="shared" si="7"/>
        <v>0</v>
      </c>
      <c r="M80" s="11">
        <f t="shared" si="8"/>
        <v>0</v>
      </c>
    </row>
    <row r="81" spans="1:13" ht="25.5" x14ac:dyDescent="0.25">
      <c r="A81" s="7" t="s">
        <v>504</v>
      </c>
      <c r="B81" s="9" t="s">
        <v>718</v>
      </c>
      <c r="C81" s="8"/>
      <c r="D81" s="8"/>
      <c r="E81" s="8"/>
      <c r="F81" s="8"/>
      <c r="G81" s="8"/>
      <c r="H81" s="8"/>
      <c r="I81" s="8"/>
      <c r="J81" s="8"/>
      <c r="K81" s="8"/>
      <c r="L81" s="10"/>
      <c r="M81" s="11"/>
    </row>
    <row r="82" spans="1:13" ht="25.5" x14ac:dyDescent="0.25">
      <c r="A82" s="7" t="s">
        <v>97</v>
      </c>
      <c r="B82" s="9" t="s">
        <v>43</v>
      </c>
      <c r="C82" s="8"/>
      <c r="D82" s="8"/>
      <c r="E82" s="8"/>
      <c r="F82" s="8"/>
      <c r="G82" s="8"/>
      <c r="H82" s="8"/>
      <c r="I82" s="8"/>
      <c r="J82" s="8"/>
      <c r="K82" s="8"/>
      <c r="L82" s="10">
        <f t="shared" si="7"/>
        <v>0</v>
      </c>
      <c r="M82" s="11">
        <f t="shared" si="8"/>
        <v>0</v>
      </c>
    </row>
    <row r="83" spans="1:13" ht="25.5" x14ac:dyDescent="0.25">
      <c r="A83" s="7" t="s">
        <v>98</v>
      </c>
      <c r="B83" s="9" t="s">
        <v>89</v>
      </c>
      <c r="C83" s="8"/>
      <c r="D83" s="8"/>
      <c r="E83" s="8"/>
      <c r="F83" s="8"/>
      <c r="G83" s="8"/>
      <c r="H83" s="8"/>
      <c r="I83" s="8"/>
      <c r="J83" s="8"/>
      <c r="K83" s="8"/>
      <c r="L83" s="10">
        <f t="shared" si="7"/>
        <v>0</v>
      </c>
      <c r="M83" s="11">
        <f t="shared" si="8"/>
        <v>0</v>
      </c>
    </row>
    <row r="84" spans="1:13" ht="25.5" x14ac:dyDescent="0.25">
      <c r="A84" s="7" t="s">
        <v>24</v>
      </c>
      <c r="B84" s="9" t="s">
        <v>44</v>
      </c>
      <c r="C84" s="8"/>
      <c r="D84" s="8"/>
      <c r="E84" s="8"/>
      <c r="F84" s="8"/>
      <c r="G84" s="8"/>
      <c r="H84" s="8"/>
      <c r="I84" s="8"/>
      <c r="J84" s="8"/>
      <c r="K84" s="8"/>
      <c r="L84" s="10">
        <f t="shared" si="7"/>
        <v>0</v>
      </c>
      <c r="M84" s="11">
        <f t="shared" si="8"/>
        <v>0</v>
      </c>
    </row>
    <row r="85" spans="1:13" ht="51" x14ac:dyDescent="0.25">
      <c r="A85" s="7" t="s">
        <v>25</v>
      </c>
      <c r="B85" s="9" t="s">
        <v>45</v>
      </c>
      <c r="C85" s="8"/>
      <c r="D85" s="8"/>
      <c r="E85" s="8"/>
      <c r="F85" s="8"/>
      <c r="G85" s="8"/>
      <c r="H85" s="8"/>
      <c r="I85" s="8"/>
      <c r="J85" s="8"/>
      <c r="K85" s="8"/>
      <c r="L85" s="10">
        <f t="shared" si="7"/>
        <v>0</v>
      </c>
      <c r="M85" s="11">
        <f t="shared" si="8"/>
        <v>0</v>
      </c>
    </row>
    <row r="86" spans="1:13" ht="25.5" x14ac:dyDescent="0.25">
      <c r="A86" s="7" t="s">
        <v>99</v>
      </c>
      <c r="B86" s="9" t="s">
        <v>46</v>
      </c>
      <c r="C86" s="8"/>
      <c r="D86" s="8"/>
      <c r="E86" s="8"/>
      <c r="F86" s="8"/>
      <c r="G86" s="8"/>
      <c r="H86" s="8"/>
      <c r="I86" s="8"/>
      <c r="J86" s="8"/>
      <c r="K86" s="8"/>
      <c r="L86" s="10">
        <f t="shared" si="7"/>
        <v>0</v>
      </c>
      <c r="M86" s="11">
        <f t="shared" si="8"/>
        <v>0</v>
      </c>
    </row>
    <row r="87" spans="1:13" ht="25.5" x14ac:dyDescent="0.25">
      <c r="A87" s="7" t="s">
        <v>100</v>
      </c>
      <c r="B87" s="9" t="s">
        <v>47</v>
      </c>
      <c r="C87" s="8"/>
      <c r="D87" s="8"/>
      <c r="E87" s="8"/>
      <c r="F87" s="8"/>
      <c r="G87" s="8"/>
      <c r="H87" s="8"/>
      <c r="I87" s="8"/>
      <c r="J87" s="8"/>
      <c r="K87" s="8"/>
      <c r="L87" s="10">
        <f t="shared" si="7"/>
        <v>0</v>
      </c>
      <c r="M87" s="11">
        <f t="shared" si="8"/>
        <v>0</v>
      </c>
    </row>
    <row r="88" spans="1:13" ht="25.5" x14ac:dyDescent="0.25">
      <c r="A88" s="7" t="s">
        <v>101</v>
      </c>
      <c r="B88" s="9" t="s">
        <v>48</v>
      </c>
      <c r="C88" s="8"/>
      <c r="D88" s="8"/>
      <c r="E88" s="8"/>
      <c r="F88" s="8"/>
      <c r="G88" s="8"/>
      <c r="H88" s="8"/>
      <c r="I88" s="8"/>
      <c r="J88" s="8"/>
      <c r="K88" s="8"/>
      <c r="L88" s="10">
        <f t="shared" si="7"/>
        <v>0</v>
      </c>
      <c r="M88" s="11">
        <f t="shared" si="8"/>
        <v>0</v>
      </c>
    </row>
    <row r="89" spans="1:13" ht="38.25" x14ac:dyDescent="0.25">
      <c r="A89" s="7" t="s">
        <v>26</v>
      </c>
      <c r="B89" s="9" t="s">
        <v>49</v>
      </c>
      <c r="C89" s="8"/>
      <c r="D89" s="8"/>
      <c r="E89" s="8"/>
      <c r="F89" s="8"/>
      <c r="G89" s="8"/>
      <c r="H89" s="8"/>
      <c r="I89" s="8"/>
      <c r="J89" s="8"/>
      <c r="K89" s="8"/>
      <c r="L89" s="10">
        <f t="shared" si="7"/>
        <v>0</v>
      </c>
      <c r="M89" s="11">
        <f t="shared" si="8"/>
        <v>0</v>
      </c>
    </row>
    <row r="90" spans="1:13" ht="25.5" x14ac:dyDescent="0.25">
      <c r="A90" s="7" t="s">
        <v>102</v>
      </c>
      <c r="B90" s="9" t="s">
        <v>90</v>
      </c>
      <c r="C90" s="8"/>
      <c r="D90" s="8"/>
      <c r="E90" s="8"/>
      <c r="F90" s="8"/>
      <c r="G90" s="8"/>
      <c r="H90" s="8"/>
      <c r="I90" s="8"/>
      <c r="J90" s="8"/>
      <c r="K90" s="8"/>
      <c r="L90" s="10">
        <f t="shared" si="7"/>
        <v>0</v>
      </c>
      <c r="M90" s="11">
        <f t="shared" si="8"/>
        <v>0</v>
      </c>
    </row>
    <row r="91" spans="1:13" ht="38.25" x14ac:dyDescent="0.25">
      <c r="A91" s="7" t="s">
        <v>103</v>
      </c>
      <c r="B91" s="9" t="s">
        <v>91</v>
      </c>
      <c r="C91" s="8"/>
      <c r="D91" s="8"/>
      <c r="E91" s="8"/>
      <c r="F91" s="8"/>
      <c r="G91" s="8"/>
      <c r="H91" s="8"/>
      <c r="I91" s="8"/>
      <c r="J91" s="8"/>
      <c r="K91" s="8"/>
      <c r="L91" s="10">
        <f t="shared" si="7"/>
        <v>0</v>
      </c>
      <c r="M91" s="11">
        <f t="shared" si="8"/>
        <v>0</v>
      </c>
    </row>
    <row r="92" spans="1:13" ht="25.5" x14ac:dyDescent="0.25">
      <c r="A92" s="7" t="s">
        <v>27</v>
      </c>
      <c r="B92" s="9" t="s">
        <v>50</v>
      </c>
      <c r="C92" s="8"/>
      <c r="D92" s="8"/>
      <c r="E92" s="8"/>
      <c r="F92" s="8"/>
      <c r="G92" s="8"/>
      <c r="H92" s="8"/>
      <c r="I92" s="8"/>
      <c r="J92" s="8"/>
      <c r="K92" s="8"/>
      <c r="L92" s="10">
        <f t="shared" si="7"/>
        <v>0</v>
      </c>
      <c r="M92" s="11">
        <f t="shared" si="8"/>
        <v>0</v>
      </c>
    </row>
    <row r="93" spans="1:13" ht="38.25" x14ac:dyDescent="0.25">
      <c r="A93" s="7" t="s">
        <v>35</v>
      </c>
      <c r="B93" s="9" t="s">
        <v>51</v>
      </c>
      <c r="C93" s="8"/>
      <c r="D93" s="8"/>
      <c r="E93" s="8"/>
      <c r="F93" s="8"/>
      <c r="G93" s="8"/>
      <c r="H93" s="8"/>
      <c r="I93" s="8"/>
      <c r="J93" s="8"/>
      <c r="K93" s="8"/>
      <c r="L93" s="10">
        <f t="shared" si="7"/>
        <v>0</v>
      </c>
      <c r="M93" s="11">
        <f t="shared" si="8"/>
        <v>0</v>
      </c>
    </row>
    <row r="94" spans="1:13" ht="25.5" x14ac:dyDescent="0.25">
      <c r="A94" s="7" t="s">
        <v>104</v>
      </c>
      <c r="B94" s="9" t="s">
        <v>52</v>
      </c>
      <c r="C94" s="8"/>
      <c r="D94" s="8"/>
      <c r="E94" s="8"/>
      <c r="F94" s="8"/>
      <c r="G94" s="8"/>
      <c r="H94" s="8"/>
      <c r="I94" s="8"/>
      <c r="J94" s="8"/>
      <c r="K94" s="8"/>
      <c r="L94" s="10">
        <f t="shared" si="7"/>
        <v>0</v>
      </c>
      <c r="M94" s="11">
        <f t="shared" si="8"/>
        <v>0</v>
      </c>
    </row>
    <row r="95" spans="1:13" ht="25.5" x14ac:dyDescent="0.25">
      <c r="A95" s="7" t="s">
        <v>105</v>
      </c>
      <c r="B95" s="9" t="s">
        <v>53</v>
      </c>
      <c r="C95" s="8"/>
      <c r="D95" s="8"/>
      <c r="E95" s="8"/>
      <c r="F95" s="8"/>
      <c r="G95" s="8"/>
      <c r="H95" s="8"/>
      <c r="I95" s="8"/>
      <c r="J95" s="8"/>
      <c r="K95" s="8"/>
      <c r="L95" s="10">
        <f t="shared" si="7"/>
        <v>0</v>
      </c>
      <c r="M95" s="11">
        <f t="shared" si="8"/>
        <v>0</v>
      </c>
    </row>
    <row r="96" spans="1:13" ht="25.5" x14ac:dyDescent="0.25">
      <c r="A96" s="7" t="s">
        <v>447</v>
      </c>
      <c r="B96" s="9" t="s">
        <v>54</v>
      </c>
      <c r="C96" s="8"/>
      <c r="D96" s="8"/>
      <c r="E96" s="8"/>
      <c r="F96" s="8"/>
      <c r="G96" s="8"/>
      <c r="H96" s="8"/>
      <c r="I96" s="8"/>
      <c r="J96" s="8"/>
      <c r="K96" s="8"/>
      <c r="L96" s="10">
        <f t="shared" si="7"/>
        <v>0</v>
      </c>
      <c r="M96" s="11">
        <f t="shared" si="8"/>
        <v>0</v>
      </c>
    </row>
    <row r="97" spans="1:14" x14ac:dyDescent="0.25">
      <c r="A97" s="7" t="s">
        <v>501</v>
      </c>
      <c r="B97" s="9" t="s">
        <v>502</v>
      </c>
      <c r="C97" s="8"/>
      <c r="D97" s="8"/>
      <c r="E97" s="8"/>
      <c r="F97" s="8"/>
      <c r="G97" s="8"/>
      <c r="H97" s="8"/>
      <c r="I97" s="8"/>
      <c r="J97" s="8"/>
      <c r="K97" s="8"/>
      <c r="L97" s="10">
        <f t="shared" si="7"/>
        <v>0</v>
      </c>
      <c r="M97" s="11">
        <f t="shared" si="8"/>
        <v>0</v>
      </c>
    </row>
    <row r="98" spans="1:14" x14ac:dyDescent="0.25">
      <c r="A98" s="29" t="s">
        <v>399</v>
      </c>
      <c r="B98" s="28" t="s">
        <v>400</v>
      </c>
      <c r="C98" s="8"/>
      <c r="D98" s="8"/>
      <c r="E98" s="8"/>
      <c r="F98" s="8"/>
      <c r="G98" s="8"/>
      <c r="H98" s="8"/>
      <c r="I98" s="8"/>
      <c r="J98" s="8"/>
      <c r="K98" s="8"/>
      <c r="L98" s="10">
        <f t="shared" si="7"/>
        <v>0</v>
      </c>
      <c r="M98" s="11">
        <f t="shared" si="8"/>
        <v>0</v>
      </c>
    </row>
    <row r="99" spans="1:14" x14ac:dyDescent="0.25">
      <c r="A99" s="29" t="s">
        <v>401</v>
      </c>
      <c r="B99" s="28" t="s">
        <v>402</v>
      </c>
      <c r="C99" s="8"/>
      <c r="D99" s="8"/>
      <c r="E99" s="8"/>
      <c r="F99" s="8"/>
      <c r="G99" s="8"/>
      <c r="H99" s="8"/>
      <c r="I99" s="8"/>
      <c r="J99" s="8"/>
      <c r="K99" s="8"/>
      <c r="L99" s="10">
        <f t="shared" si="7"/>
        <v>0</v>
      </c>
      <c r="M99" s="11">
        <f t="shared" si="8"/>
        <v>0</v>
      </c>
    </row>
    <row r="100" spans="1:14" ht="25.5" x14ac:dyDescent="0.25">
      <c r="A100" s="7" t="s">
        <v>65</v>
      </c>
      <c r="B100" s="9" t="s">
        <v>66</v>
      </c>
      <c r="C100" s="8"/>
      <c r="D100" s="8"/>
      <c r="E100" s="8"/>
      <c r="F100" s="8"/>
      <c r="G100" s="8"/>
      <c r="H100" s="8"/>
      <c r="I100" s="8"/>
      <c r="J100" s="8"/>
      <c r="K100" s="8"/>
      <c r="L100" s="10">
        <f t="shared" si="7"/>
        <v>0</v>
      </c>
      <c r="M100" s="11">
        <f t="shared" si="8"/>
        <v>0</v>
      </c>
    </row>
    <row r="101" spans="1:14" x14ac:dyDescent="0.25">
      <c r="A101" s="7" t="s">
        <v>28</v>
      </c>
      <c r="B101" s="9" t="s">
        <v>55</v>
      </c>
      <c r="C101" s="8"/>
      <c r="D101" s="8"/>
      <c r="E101" s="8"/>
      <c r="F101" s="8"/>
      <c r="G101" s="8"/>
      <c r="H101" s="8"/>
      <c r="I101" s="8"/>
      <c r="J101" s="8"/>
      <c r="K101" s="8"/>
      <c r="L101" s="10">
        <f t="shared" si="7"/>
        <v>0</v>
      </c>
      <c r="M101" s="11">
        <f t="shared" si="8"/>
        <v>0</v>
      </c>
    </row>
    <row r="102" spans="1:14" ht="25.5" x14ac:dyDescent="0.25">
      <c r="A102" s="7" t="s">
        <v>29</v>
      </c>
      <c r="B102" s="9" t="s">
        <v>56</v>
      </c>
      <c r="C102" s="8"/>
      <c r="D102" s="8"/>
      <c r="E102" s="8"/>
      <c r="F102" s="8"/>
      <c r="G102" s="8"/>
      <c r="H102" s="8"/>
      <c r="I102" s="8"/>
      <c r="J102" s="8"/>
      <c r="K102" s="8"/>
      <c r="L102" s="10">
        <f t="shared" si="7"/>
        <v>0</v>
      </c>
      <c r="M102" s="11">
        <f t="shared" si="8"/>
        <v>0</v>
      </c>
    </row>
    <row r="103" spans="1:14" ht="25.5" x14ac:dyDescent="0.25">
      <c r="A103" s="7" t="s">
        <v>30</v>
      </c>
      <c r="B103" s="9" t="s">
        <v>57</v>
      </c>
      <c r="C103" s="8"/>
      <c r="D103" s="8"/>
      <c r="E103" s="8"/>
      <c r="F103" s="8"/>
      <c r="G103" s="8"/>
      <c r="H103" s="8"/>
      <c r="I103" s="8"/>
      <c r="J103" s="8"/>
      <c r="K103" s="8"/>
      <c r="L103" s="10">
        <f t="shared" si="7"/>
        <v>0</v>
      </c>
      <c r="M103" s="11">
        <f t="shared" si="8"/>
        <v>0</v>
      </c>
    </row>
    <row r="104" spans="1:14" ht="25.5" x14ac:dyDescent="0.25">
      <c r="A104" s="7" t="s">
        <v>34</v>
      </c>
      <c r="B104" s="9" t="s">
        <v>58</v>
      </c>
      <c r="C104" s="8"/>
      <c r="D104" s="8"/>
      <c r="E104" s="8"/>
      <c r="F104" s="8"/>
      <c r="G104" s="8"/>
      <c r="H104" s="8"/>
      <c r="I104" s="8"/>
      <c r="J104" s="8"/>
      <c r="K104" s="8"/>
      <c r="L104" s="10">
        <f t="shared" si="7"/>
        <v>0</v>
      </c>
      <c r="M104" s="11">
        <f t="shared" si="8"/>
        <v>0</v>
      </c>
    </row>
    <row r="105" spans="1:14" ht="25.5" x14ac:dyDescent="0.25">
      <c r="A105" s="7" t="s">
        <v>67</v>
      </c>
      <c r="B105" s="9" t="s">
        <v>59</v>
      </c>
      <c r="C105" s="23">
        <f>SUM(C70:C95,C97,C100:C104)*$N$105</f>
        <v>0</v>
      </c>
      <c r="D105" s="23">
        <f t="shared" ref="D105:K105" si="9">SUM(D70:D95,D97,D100:D104)*$N$105</f>
        <v>0</v>
      </c>
      <c r="E105" s="23">
        <f t="shared" si="9"/>
        <v>0</v>
      </c>
      <c r="F105" s="23">
        <f t="shared" si="9"/>
        <v>0</v>
      </c>
      <c r="G105" s="23">
        <f t="shared" si="9"/>
        <v>0</v>
      </c>
      <c r="H105" s="23">
        <f t="shared" si="9"/>
        <v>0</v>
      </c>
      <c r="I105" s="23">
        <f t="shared" si="9"/>
        <v>0</v>
      </c>
      <c r="J105" s="23">
        <f t="shared" si="9"/>
        <v>0</v>
      </c>
      <c r="K105" s="23">
        <f t="shared" si="9"/>
        <v>0</v>
      </c>
      <c r="L105" s="10">
        <f t="shared" si="7"/>
        <v>0</v>
      </c>
      <c r="M105" s="11">
        <f t="shared" si="8"/>
        <v>0</v>
      </c>
      <c r="N105" s="2">
        <v>0</v>
      </c>
    </row>
    <row r="106" spans="1:14" ht="25.5" x14ac:dyDescent="0.25">
      <c r="A106" s="7" t="s">
        <v>83</v>
      </c>
      <c r="B106" s="9" t="s">
        <v>615</v>
      </c>
      <c r="C106" s="23">
        <f>SUM(C70:C95,C97,C100:C104)*$N$106</f>
        <v>0</v>
      </c>
      <c r="D106" s="23">
        <f t="shared" ref="D106:K106" si="10">SUM(D70:D97,D100:D104)*$N$106</f>
        <v>0</v>
      </c>
      <c r="E106" s="23">
        <f t="shared" si="10"/>
        <v>0</v>
      </c>
      <c r="F106" s="23">
        <f t="shared" si="10"/>
        <v>0</v>
      </c>
      <c r="G106" s="23">
        <f t="shared" si="10"/>
        <v>0</v>
      </c>
      <c r="H106" s="23">
        <f t="shared" si="10"/>
        <v>0</v>
      </c>
      <c r="I106" s="23">
        <f t="shared" si="10"/>
        <v>0</v>
      </c>
      <c r="J106" s="23">
        <f t="shared" si="10"/>
        <v>0</v>
      </c>
      <c r="K106" s="23">
        <f t="shared" si="10"/>
        <v>0</v>
      </c>
      <c r="L106" s="10">
        <f t="shared" si="7"/>
        <v>0</v>
      </c>
      <c r="M106" s="11">
        <f t="shared" si="8"/>
        <v>0</v>
      </c>
      <c r="N106" s="2">
        <v>1</v>
      </c>
    </row>
    <row r="107" spans="1:14" ht="25.5" x14ac:dyDescent="0.25">
      <c r="A107" s="7" t="s">
        <v>616</v>
      </c>
      <c r="B107" s="9" t="s">
        <v>76</v>
      </c>
      <c r="C107" s="23">
        <f>C96</f>
        <v>0</v>
      </c>
      <c r="D107" s="23">
        <f t="shared" ref="D107:K107" si="11">D96</f>
        <v>0</v>
      </c>
      <c r="E107" s="23">
        <f t="shared" si="11"/>
        <v>0</v>
      </c>
      <c r="F107" s="23">
        <f t="shared" si="11"/>
        <v>0</v>
      </c>
      <c r="G107" s="23">
        <f t="shared" si="11"/>
        <v>0</v>
      </c>
      <c r="H107" s="23">
        <f t="shared" si="11"/>
        <v>0</v>
      </c>
      <c r="I107" s="23">
        <f t="shared" si="11"/>
        <v>0</v>
      </c>
      <c r="J107" s="23">
        <f t="shared" si="11"/>
        <v>0</v>
      </c>
      <c r="K107" s="23">
        <f t="shared" si="11"/>
        <v>0</v>
      </c>
      <c r="L107" s="10">
        <f t="shared" si="7"/>
        <v>0</v>
      </c>
      <c r="M107" s="11">
        <f t="shared" si="8"/>
        <v>0</v>
      </c>
    </row>
    <row r="108" spans="1:14" ht="25.5" x14ac:dyDescent="0.25">
      <c r="A108" s="29" t="s">
        <v>403</v>
      </c>
      <c r="B108" s="28" t="s">
        <v>404</v>
      </c>
      <c r="C108" s="23">
        <f>SUM(C98:C99)</f>
        <v>0</v>
      </c>
      <c r="D108" s="23">
        <f t="shared" ref="D108:K108" si="12">SUM(D98:D99)</f>
        <v>0</v>
      </c>
      <c r="E108" s="23">
        <f t="shared" si="12"/>
        <v>0</v>
      </c>
      <c r="F108" s="23">
        <f t="shared" si="12"/>
        <v>0</v>
      </c>
      <c r="G108" s="23">
        <f t="shared" si="12"/>
        <v>0</v>
      </c>
      <c r="H108" s="23">
        <f t="shared" si="12"/>
        <v>0</v>
      </c>
      <c r="I108" s="23">
        <f t="shared" si="12"/>
        <v>0</v>
      </c>
      <c r="J108" s="23">
        <f t="shared" si="12"/>
        <v>0</v>
      </c>
      <c r="K108" s="23">
        <f t="shared" si="12"/>
        <v>0</v>
      </c>
      <c r="L108" s="10">
        <f>ROUNDUP(SUM(C108:K108)*$P$2,0)</f>
        <v>0</v>
      </c>
      <c r="M108" s="11">
        <f t="shared" si="8"/>
        <v>0</v>
      </c>
    </row>
    <row r="109" spans="1:14" ht="25.5" x14ac:dyDescent="0.25">
      <c r="A109" s="7" t="s">
        <v>452</v>
      </c>
      <c r="B109" s="9" t="s">
        <v>60</v>
      </c>
      <c r="C109" s="23">
        <f>SUM(C4:C5)</f>
        <v>0</v>
      </c>
      <c r="D109" s="23">
        <f t="shared" ref="D109:K109" si="13">SUM(D4:D5)</f>
        <v>0</v>
      </c>
      <c r="E109" s="23">
        <f t="shared" si="13"/>
        <v>0</v>
      </c>
      <c r="F109" s="23">
        <f t="shared" si="13"/>
        <v>0</v>
      </c>
      <c r="G109" s="23">
        <f t="shared" si="13"/>
        <v>0</v>
      </c>
      <c r="H109" s="23">
        <f t="shared" si="13"/>
        <v>0</v>
      </c>
      <c r="I109" s="23">
        <f t="shared" si="13"/>
        <v>0</v>
      </c>
      <c r="J109" s="23">
        <f t="shared" si="13"/>
        <v>0</v>
      </c>
      <c r="K109" s="23">
        <f t="shared" si="13"/>
        <v>0</v>
      </c>
      <c r="L109" s="10">
        <f>ROUNDUP(SUM(C109:K109)*$P$2,0)</f>
        <v>0</v>
      </c>
      <c r="M109" s="11">
        <f t="shared" si="8"/>
        <v>0</v>
      </c>
    </row>
    <row r="110" spans="1:14" ht="25.5" x14ac:dyDescent="0.25">
      <c r="A110" s="29" t="s">
        <v>497</v>
      </c>
      <c r="B110" s="28" t="s">
        <v>405</v>
      </c>
      <c r="C110" s="23">
        <f>SUM(C6:C69)</f>
        <v>0</v>
      </c>
      <c r="D110" s="23">
        <f t="shared" ref="D110:K110" si="14">SUM(D6:D69)</f>
        <v>0</v>
      </c>
      <c r="E110" s="23">
        <f t="shared" si="14"/>
        <v>0</v>
      </c>
      <c r="F110" s="23">
        <f t="shared" si="14"/>
        <v>0</v>
      </c>
      <c r="G110" s="23">
        <f t="shared" si="14"/>
        <v>0</v>
      </c>
      <c r="H110" s="23">
        <f t="shared" si="14"/>
        <v>0</v>
      </c>
      <c r="I110" s="23">
        <f t="shared" si="14"/>
        <v>0</v>
      </c>
      <c r="J110" s="23">
        <f t="shared" si="14"/>
        <v>0</v>
      </c>
      <c r="K110" s="23">
        <f t="shared" si="14"/>
        <v>0</v>
      </c>
      <c r="L110" s="10">
        <f>ROUNDUP(SUM(C110:K110)*$P$2,0)</f>
        <v>0</v>
      </c>
      <c r="M110" s="11">
        <f t="shared" si="8"/>
        <v>0</v>
      </c>
    </row>
    <row r="111" spans="1:14" x14ac:dyDescent="0.25">
      <c r="A111" s="7" t="s">
        <v>85</v>
      </c>
      <c r="B111" s="9" t="s">
        <v>63</v>
      </c>
      <c r="C111" s="23">
        <f>SUM(C88:C93,C70:C85,C100)*$N$111</f>
        <v>0</v>
      </c>
      <c r="D111" s="23">
        <f t="shared" ref="D111:K111" si="15">SUM(D88:D93,D70:D85,D100)*$N$111</f>
        <v>0</v>
      </c>
      <c r="E111" s="23">
        <f t="shared" si="15"/>
        <v>0</v>
      </c>
      <c r="F111" s="23">
        <f t="shared" si="15"/>
        <v>0</v>
      </c>
      <c r="G111" s="23">
        <f t="shared" si="15"/>
        <v>0</v>
      </c>
      <c r="H111" s="23">
        <f t="shared" si="15"/>
        <v>0</v>
      </c>
      <c r="I111" s="23">
        <f t="shared" si="15"/>
        <v>0</v>
      </c>
      <c r="J111" s="23">
        <f t="shared" si="15"/>
        <v>0</v>
      </c>
      <c r="K111" s="23">
        <f t="shared" si="15"/>
        <v>0</v>
      </c>
      <c r="L111" s="10">
        <f t="shared" si="7"/>
        <v>0</v>
      </c>
      <c r="M111" s="11">
        <f t="shared" si="8"/>
        <v>0</v>
      </c>
      <c r="N111" s="2">
        <v>1</v>
      </c>
    </row>
    <row r="112" spans="1:14" x14ac:dyDescent="0.25">
      <c r="A112" s="7" t="s">
        <v>86</v>
      </c>
      <c r="B112" s="9" t="s">
        <v>64</v>
      </c>
      <c r="C112" s="23">
        <f>SUM(C86:C87,C94)*$N$112</f>
        <v>0</v>
      </c>
      <c r="D112" s="23">
        <f t="shared" ref="D112:K112" si="16">SUM(D86:D87,D94)*$N$112</f>
        <v>0</v>
      </c>
      <c r="E112" s="23">
        <f t="shared" si="16"/>
        <v>0</v>
      </c>
      <c r="F112" s="23">
        <f t="shared" si="16"/>
        <v>0</v>
      </c>
      <c r="G112" s="23">
        <f t="shared" si="16"/>
        <v>0</v>
      </c>
      <c r="H112" s="23">
        <f t="shared" si="16"/>
        <v>0</v>
      </c>
      <c r="I112" s="23">
        <f t="shared" si="16"/>
        <v>0</v>
      </c>
      <c r="J112" s="23">
        <f t="shared" si="16"/>
        <v>0</v>
      </c>
      <c r="K112" s="23">
        <f t="shared" si="16"/>
        <v>0</v>
      </c>
      <c r="L112" s="10">
        <f t="shared" si="7"/>
        <v>0</v>
      </c>
      <c r="M112" s="11">
        <f t="shared" si="8"/>
        <v>0</v>
      </c>
      <c r="N112" s="2">
        <v>1</v>
      </c>
    </row>
    <row r="113" spans="1:13" x14ac:dyDescent="0.25">
      <c r="A113" s="7" t="s">
        <v>3</v>
      </c>
      <c r="B113" s="9" t="s">
        <v>4</v>
      </c>
      <c r="C113" s="8"/>
      <c r="D113" s="8"/>
      <c r="E113" s="8"/>
      <c r="F113" s="8"/>
      <c r="G113" s="8"/>
      <c r="H113" s="8"/>
      <c r="I113" s="8"/>
      <c r="J113" s="8"/>
      <c r="K113" s="8"/>
      <c r="L113" s="10">
        <f t="shared" si="7"/>
        <v>0</v>
      </c>
      <c r="M113" s="11">
        <f t="shared" si="8"/>
        <v>0</v>
      </c>
    </row>
    <row r="114" spans="1:13" ht="25.5" x14ac:dyDescent="0.25">
      <c r="A114" s="7" t="s">
        <v>617</v>
      </c>
      <c r="B114" s="9" t="s">
        <v>618</v>
      </c>
      <c r="C114" s="8"/>
      <c r="D114" s="8"/>
      <c r="E114" s="8"/>
      <c r="F114" s="8"/>
      <c r="G114" s="8"/>
      <c r="H114" s="8"/>
      <c r="I114" s="8"/>
      <c r="J114" s="8"/>
      <c r="K114" s="8"/>
      <c r="L114" s="10">
        <f t="shared" si="7"/>
        <v>0</v>
      </c>
      <c r="M114" s="11">
        <f t="shared" si="8"/>
        <v>0</v>
      </c>
    </row>
    <row r="115" spans="1:13" ht="25.5" x14ac:dyDescent="0.25">
      <c r="A115" s="7" t="s">
        <v>619</v>
      </c>
      <c r="B115" s="9" t="s">
        <v>620</v>
      </c>
      <c r="C115" s="8"/>
      <c r="D115" s="8"/>
      <c r="E115" s="8"/>
      <c r="F115" s="8"/>
      <c r="G115" s="8"/>
      <c r="H115" s="8"/>
      <c r="I115" s="8"/>
      <c r="J115" s="8"/>
      <c r="K115" s="8"/>
      <c r="L115" s="10">
        <f t="shared" si="7"/>
        <v>0</v>
      </c>
      <c r="M115" s="11">
        <f t="shared" si="8"/>
        <v>0</v>
      </c>
    </row>
    <row r="116" spans="1:13" ht="25.5" x14ac:dyDescent="0.25">
      <c r="A116" s="7" t="s">
        <v>621</v>
      </c>
      <c r="B116" s="9" t="s">
        <v>622</v>
      </c>
      <c r="C116" s="8"/>
      <c r="D116" s="8"/>
      <c r="E116" s="8"/>
      <c r="F116" s="8"/>
      <c r="G116" s="8"/>
      <c r="H116" s="8"/>
      <c r="I116" s="8"/>
      <c r="J116" s="8"/>
      <c r="K116" s="8"/>
      <c r="L116" s="10">
        <f t="shared" si="7"/>
        <v>0</v>
      </c>
      <c r="M116" s="11">
        <f t="shared" si="8"/>
        <v>0</v>
      </c>
    </row>
    <row r="117" spans="1:13" ht="25.5" x14ac:dyDescent="0.25">
      <c r="A117" s="7" t="s">
        <v>623</v>
      </c>
      <c r="B117" s="9" t="s">
        <v>624</v>
      </c>
      <c r="C117" s="8"/>
      <c r="D117" s="8"/>
      <c r="E117" s="8"/>
      <c r="F117" s="8"/>
      <c r="G117" s="8"/>
      <c r="H117" s="8"/>
      <c r="I117" s="8"/>
      <c r="J117" s="8"/>
      <c r="K117" s="8"/>
      <c r="L117" s="10">
        <f t="shared" si="7"/>
        <v>0</v>
      </c>
      <c r="M117" s="11">
        <f t="shared" si="8"/>
        <v>0</v>
      </c>
    </row>
    <row r="118" spans="1:13" ht="25.5" x14ac:dyDescent="0.25">
      <c r="A118" s="7" t="s">
        <v>736</v>
      </c>
      <c r="B118" s="9" t="s">
        <v>734</v>
      </c>
      <c r="C118" s="8"/>
      <c r="D118" s="8"/>
      <c r="E118" s="8"/>
      <c r="F118" s="8"/>
      <c r="G118" s="8"/>
      <c r="H118" s="8"/>
      <c r="I118" s="8"/>
      <c r="J118" s="8"/>
      <c r="K118" s="8"/>
      <c r="L118" s="10">
        <f t="shared" si="7"/>
        <v>0</v>
      </c>
      <c r="M118" s="11">
        <f t="shared" si="8"/>
        <v>0</v>
      </c>
    </row>
    <row r="119" spans="1:13" ht="25.5" x14ac:dyDescent="0.25">
      <c r="A119" s="7" t="s">
        <v>737</v>
      </c>
      <c r="B119" s="9" t="s">
        <v>735</v>
      </c>
      <c r="C119" s="8"/>
      <c r="D119" s="8"/>
      <c r="E119" s="8"/>
      <c r="F119" s="8"/>
      <c r="G119" s="8"/>
      <c r="H119" s="8"/>
      <c r="I119" s="8"/>
      <c r="J119" s="8"/>
      <c r="K119" s="8"/>
      <c r="L119" s="10">
        <f t="shared" si="7"/>
        <v>0</v>
      </c>
      <c r="M119" s="11">
        <f t="shared" si="8"/>
        <v>0</v>
      </c>
    </row>
    <row r="120" spans="1:13" ht="25.5" x14ac:dyDescent="0.25">
      <c r="A120" s="7" t="s">
        <v>625</v>
      </c>
      <c r="B120" s="9" t="s">
        <v>505</v>
      </c>
      <c r="C120" s="8"/>
      <c r="D120" s="8"/>
      <c r="E120" s="8"/>
      <c r="F120" s="8"/>
      <c r="G120" s="8"/>
      <c r="H120" s="8"/>
      <c r="I120" s="8"/>
      <c r="J120" s="8"/>
      <c r="K120" s="8"/>
      <c r="L120" s="10">
        <f t="shared" si="7"/>
        <v>0</v>
      </c>
      <c r="M120" s="11">
        <f t="shared" si="8"/>
        <v>0</v>
      </c>
    </row>
    <row r="121" spans="1:13" ht="25.5" x14ac:dyDescent="0.25">
      <c r="A121" s="7" t="s">
        <v>626</v>
      </c>
      <c r="B121" s="9" t="s">
        <v>506</v>
      </c>
      <c r="C121" s="8"/>
      <c r="D121" s="8"/>
      <c r="E121" s="8"/>
      <c r="F121" s="8"/>
      <c r="G121" s="8"/>
      <c r="H121" s="8"/>
      <c r="I121" s="8"/>
      <c r="J121" s="8"/>
      <c r="K121" s="8"/>
      <c r="L121" s="10">
        <f t="shared" si="7"/>
        <v>0</v>
      </c>
      <c r="M121" s="11">
        <f t="shared" si="8"/>
        <v>0</v>
      </c>
    </row>
    <row r="122" spans="1:13" x14ac:dyDescent="0.25">
      <c r="A122" s="7" t="s">
        <v>6</v>
      </c>
      <c r="B122" s="9" t="s">
        <v>7</v>
      </c>
      <c r="C122" s="8"/>
      <c r="D122" s="8"/>
      <c r="E122" s="8"/>
      <c r="F122" s="8"/>
      <c r="G122" s="8"/>
      <c r="H122" s="8"/>
      <c r="I122" s="8"/>
      <c r="J122" s="8"/>
      <c r="K122" s="8"/>
      <c r="L122" s="10"/>
      <c r="M122" s="11">
        <f t="shared" si="8"/>
        <v>0</v>
      </c>
    </row>
    <row r="123" spans="1:13" x14ac:dyDescent="0.25">
      <c r="A123" s="7" t="s">
        <v>8</v>
      </c>
      <c r="B123" s="9" t="s">
        <v>9</v>
      </c>
      <c r="C123" s="8"/>
      <c r="D123" s="8"/>
      <c r="E123" s="8"/>
      <c r="F123" s="8"/>
      <c r="G123" s="8"/>
      <c r="H123" s="8"/>
      <c r="I123" s="8"/>
      <c r="J123" s="8"/>
      <c r="K123" s="8"/>
      <c r="L123" s="10"/>
      <c r="M123" s="11">
        <f t="shared" si="8"/>
        <v>0</v>
      </c>
    </row>
    <row r="124" spans="1:13" x14ac:dyDescent="0.25">
      <c r="A124" s="7" t="s">
        <v>13</v>
      </c>
      <c r="B124" s="9" t="s">
        <v>14</v>
      </c>
      <c r="C124" s="8"/>
      <c r="D124" s="8"/>
      <c r="E124" s="8"/>
      <c r="F124" s="8"/>
      <c r="G124" s="8"/>
      <c r="H124" s="8"/>
      <c r="I124" s="8"/>
      <c r="J124" s="8"/>
      <c r="K124" s="8"/>
      <c r="L124" s="10"/>
      <c r="M124" s="11">
        <f t="shared" si="8"/>
        <v>0</v>
      </c>
    </row>
    <row r="125" spans="1:13" x14ac:dyDescent="0.25">
      <c r="A125" s="12"/>
      <c r="B125" s="15" t="s">
        <v>15</v>
      </c>
      <c r="C125" s="16">
        <f>SUM(C4:C5,C70:C104,C113)*40+SUM(C6:C69)*80+SUM(C114:C121)*25</f>
        <v>0</v>
      </c>
      <c r="D125" s="16">
        <f t="shared" ref="D125:K125" si="17">SUM(D4:D5,D70:D104,D113)*40+SUM(D6:D69)*80+SUM(D114:D121)*25</f>
        <v>0</v>
      </c>
      <c r="E125" s="16">
        <f t="shared" si="17"/>
        <v>0</v>
      </c>
      <c r="F125" s="16">
        <f t="shared" si="17"/>
        <v>0</v>
      </c>
      <c r="G125" s="16">
        <f t="shared" si="17"/>
        <v>0</v>
      </c>
      <c r="H125" s="16">
        <f t="shared" si="17"/>
        <v>0</v>
      </c>
      <c r="I125" s="16">
        <f t="shared" si="17"/>
        <v>0</v>
      </c>
      <c r="J125" s="16">
        <f t="shared" si="17"/>
        <v>0</v>
      </c>
      <c r="K125" s="16">
        <f t="shared" si="17"/>
        <v>0</v>
      </c>
      <c r="L125" s="12"/>
      <c r="M125" s="24">
        <v>1</v>
      </c>
    </row>
    <row r="126" spans="1:13" x14ac:dyDescent="0.25">
      <c r="B126" s="17" t="s">
        <v>17</v>
      </c>
      <c r="M126" s="24">
        <v>0</v>
      </c>
    </row>
    <row r="127" spans="1:13" x14ac:dyDescent="0.25">
      <c r="M127" s="24">
        <v>1</v>
      </c>
    </row>
    <row r="128" spans="1:13" x14ac:dyDescent="0.25">
      <c r="A128" s="14" t="s">
        <v>106</v>
      </c>
      <c r="B128" s="9"/>
      <c r="C128" s="8"/>
      <c r="D128" s="8"/>
      <c r="E128" s="8"/>
      <c r="F128" s="8"/>
      <c r="G128" s="8"/>
      <c r="H128" s="8"/>
      <c r="I128" s="8"/>
      <c r="J128" s="8"/>
      <c r="K128" s="8"/>
      <c r="L128" s="10"/>
      <c r="M128" s="27">
        <v>0</v>
      </c>
    </row>
    <row r="129" spans="1:13" x14ac:dyDescent="0.25">
      <c r="A129" s="7" t="s">
        <v>445</v>
      </c>
      <c r="B129" s="9" t="s">
        <v>107</v>
      </c>
      <c r="C129" s="8"/>
      <c r="D129" s="8"/>
      <c r="E129" s="8"/>
      <c r="F129" s="8"/>
      <c r="G129" s="8"/>
      <c r="H129" s="8"/>
      <c r="I129" s="8"/>
      <c r="J129" s="8"/>
      <c r="K129" s="8"/>
      <c r="L129" s="10">
        <f>ROUNDUP(SUM(C129:K129)*$P$2,0)</f>
        <v>0</v>
      </c>
      <c r="M129" s="11">
        <f>SUM(C129:L129)</f>
        <v>0</v>
      </c>
    </row>
    <row r="130" spans="1:13" x14ac:dyDescent="0.25">
      <c r="A130" s="7" t="s">
        <v>109</v>
      </c>
      <c r="B130" s="9" t="s">
        <v>108</v>
      </c>
      <c r="C130" s="8"/>
      <c r="D130" s="8"/>
      <c r="E130" s="8"/>
      <c r="F130" s="8"/>
      <c r="G130" s="8"/>
      <c r="H130" s="8"/>
      <c r="I130" s="8"/>
      <c r="J130" s="8"/>
      <c r="K130" s="8"/>
      <c r="L130" s="10">
        <f>ROUNDUP(SUM(C130:K130)*$P$2,0)</f>
        <v>0</v>
      </c>
      <c r="M130" s="11">
        <f>SUM(C130:L130)</f>
        <v>0</v>
      </c>
    </row>
    <row r="131" spans="1:13" x14ac:dyDescent="0.25">
      <c r="M131" s="24">
        <v>1</v>
      </c>
    </row>
    <row r="132" spans="1:13" x14ac:dyDescent="0.25">
      <c r="A132" s="14" t="s">
        <v>10</v>
      </c>
      <c r="B132" s="9"/>
      <c r="C132" s="8"/>
      <c r="D132" s="8"/>
      <c r="E132" s="8"/>
      <c r="F132" s="8"/>
      <c r="G132" s="8"/>
      <c r="H132" s="8"/>
      <c r="I132" s="8"/>
      <c r="J132" s="8"/>
      <c r="K132" s="8"/>
      <c r="L132" s="10"/>
      <c r="M132" s="27">
        <v>0</v>
      </c>
    </row>
    <row r="133" spans="1:13" ht="38.25" x14ac:dyDescent="0.25">
      <c r="A133" s="13" t="s">
        <v>627</v>
      </c>
      <c r="B133" s="9" t="s">
        <v>37</v>
      </c>
      <c r="C133" s="8"/>
      <c r="D133" s="8"/>
      <c r="E133" s="8"/>
      <c r="F133" s="8"/>
      <c r="G133" s="8"/>
      <c r="H133" s="8"/>
      <c r="I133" s="8"/>
      <c r="J133" s="8"/>
      <c r="K133" s="8"/>
      <c r="L133" s="10">
        <f>ROUNDUP(SUM(C133:K133)*$P$2,0)</f>
        <v>0</v>
      </c>
      <c r="M133" s="11">
        <f>SUM(C133:L133)</f>
        <v>0</v>
      </c>
    </row>
    <row r="134" spans="1:13" ht="38.25" x14ac:dyDescent="0.25">
      <c r="A134" s="13" t="s">
        <v>628</v>
      </c>
      <c r="B134" s="9" t="s">
        <v>38</v>
      </c>
      <c r="C134" s="8"/>
      <c r="D134" s="8"/>
      <c r="E134" s="8"/>
      <c r="F134" s="8"/>
      <c r="G134" s="8"/>
      <c r="H134" s="8"/>
      <c r="I134" s="8"/>
      <c r="J134" s="8"/>
      <c r="K134" s="8"/>
      <c r="L134" s="10">
        <f>ROUNDUP(SUM(C134:K134)*$P$2,0)</f>
        <v>0</v>
      </c>
      <c r="M134" s="11">
        <f>SUM(C134:L134)</f>
        <v>0</v>
      </c>
    </row>
    <row r="135" spans="1:13" x14ac:dyDescent="0.25">
      <c r="M135" s="24">
        <v>1</v>
      </c>
    </row>
    <row r="136" spans="1:13" x14ac:dyDescent="0.25">
      <c r="B136" s="25" t="s">
        <v>119</v>
      </c>
      <c r="C136" s="33">
        <f>(C4)*5+(C5)*6.2+SUM(C6:C13)*15.6+SUM(C14:C21)*15.9+SUM(C22:C29)*18.3+SUM(C30:C49)*16+SUM(C50:C69)*19+C70*2.5+C71*3+C72*3+C73*4.967+(C74+C77)*4.5+C75*2+C76*2.4+C78*5+C79*12+(C80+C82)*3.2+C83*5.5+C84*4.4+C85*4+C86*2.3+C87*4+C88*2.3+C89*2.8+C90*2.5+C91*1+C92*7+C93*3+C94*3.3+C95*3.17+C96*6.4+C97*5+(C98+C99)*6+C100*1+C101*0.29+C102*2+C103*1+C104*0.5+C105*0.3+(C106+C107)*1+(C108+C109)*2.5+C110*2+(C114+C115)*1.5+(C116+C117+C120+C121)*2.5</f>
        <v>0</v>
      </c>
      <c r="D136" s="33">
        <f t="shared" ref="D136:K136" si="18">(D4)*5+(D5)*6.2+SUM(D6:D13)*15.6+SUM(D14:D21)*15.9+SUM(D22:D29)*18.3+SUM(D30:D49)*16+SUM(D50:D69)*19+D70*2.5+D71*3+D72*3+D73*4.967+(D74+D77)*4.5+D75*2+D76*2.4+D78*5+D79*12+(D80+D82)*3.2+D83*5.5+D84*4.4+D85*4+D86*2.3+D87*4+D88*2.3+D89*2.8+D90*2.5+D91*1+D92*7+D93*3+D94*3.3+D95*3.17+D96*6.4+D97*5+(D98+D99)*6+D100*1+D101*0.29+D102*2+D103*1+D104*0.5+D105*0.3+(D106+D107)*1+(D108+D109)*2.5+D110*2+(D114+D115)*1.5+(D116+D117+D120+D121)*2.5</f>
        <v>0</v>
      </c>
      <c r="E136" s="33">
        <f t="shared" si="18"/>
        <v>0</v>
      </c>
      <c r="F136" s="33">
        <f t="shared" si="18"/>
        <v>0</v>
      </c>
      <c r="G136" s="33">
        <f t="shared" si="18"/>
        <v>0</v>
      </c>
      <c r="H136" s="33">
        <f t="shared" si="18"/>
        <v>0</v>
      </c>
      <c r="I136" s="33">
        <f t="shared" si="18"/>
        <v>0</v>
      </c>
      <c r="J136" s="33">
        <f t="shared" si="18"/>
        <v>0</v>
      </c>
      <c r="K136" s="33">
        <f t="shared" si="18"/>
        <v>0</v>
      </c>
      <c r="M136" s="24">
        <v>1</v>
      </c>
    </row>
    <row r="138" spans="1:13" x14ac:dyDescent="0.25">
      <c r="B138" s="2" t="s">
        <v>474</v>
      </c>
      <c r="C138" s="34">
        <f t="shared" ref="C138:K138" si="19">SUM(C70,C76)*16+SUM(C71:C75,C77:C79,C86:C89)*8</f>
        <v>0</v>
      </c>
      <c r="D138" s="34">
        <f t="shared" si="19"/>
        <v>0</v>
      </c>
      <c r="E138" s="34">
        <f t="shared" si="19"/>
        <v>0</v>
      </c>
      <c r="F138" s="34">
        <f t="shared" si="19"/>
        <v>0</v>
      </c>
      <c r="G138" s="34">
        <f t="shared" si="19"/>
        <v>0</v>
      </c>
      <c r="H138" s="34">
        <f t="shared" si="19"/>
        <v>0</v>
      </c>
      <c r="I138" s="34">
        <f t="shared" si="19"/>
        <v>0</v>
      </c>
      <c r="J138" s="34">
        <f t="shared" si="19"/>
        <v>0</v>
      </c>
      <c r="K138" s="34">
        <f t="shared" si="19"/>
        <v>0</v>
      </c>
    </row>
    <row r="139" spans="1:13" x14ac:dyDescent="0.25">
      <c r="B139" s="2" t="s">
        <v>475</v>
      </c>
      <c r="C139" s="34">
        <f t="shared" ref="C139:K139" si="20">SUM(C80:C80,C90:C91,C93)*32+SUM(C82:C83,C92)*16</f>
        <v>0</v>
      </c>
      <c r="D139" s="34">
        <f t="shared" si="20"/>
        <v>0</v>
      </c>
      <c r="E139" s="34">
        <f t="shared" si="20"/>
        <v>0</v>
      </c>
      <c r="F139" s="34">
        <f t="shared" si="20"/>
        <v>0</v>
      </c>
      <c r="G139" s="34">
        <f t="shared" si="20"/>
        <v>0</v>
      </c>
      <c r="H139" s="34">
        <f t="shared" si="20"/>
        <v>0</v>
      </c>
      <c r="I139" s="34">
        <f t="shared" si="20"/>
        <v>0</v>
      </c>
      <c r="J139" s="34">
        <f t="shared" si="20"/>
        <v>0</v>
      </c>
      <c r="K139" s="34">
        <f t="shared" si="20"/>
        <v>0</v>
      </c>
    </row>
    <row r="140" spans="1:13" x14ac:dyDescent="0.25">
      <c r="B140" s="2" t="s">
        <v>476</v>
      </c>
      <c r="C140" s="34">
        <f t="shared" ref="C140:K140" si="21">SUM(C84:C85)*3</f>
        <v>0</v>
      </c>
      <c r="D140" s="34">
        <f t="shared" si="21"/>
        <v>0</v>
      </c>
      <c r="E140" s="34">
        <f t="shared" si="21"/>
        <v>0</v>
      </c>
      <c r="F140" s="34">
        <f t="shared" si="21"/>
        <v>0</v>
      </c>
      <c r="G140" s="34">
        <f t="shared" si="21"/>
        <v>0</v>
      </c>
      <c r="H140" s="34">
        <f t="shared" si="21"/>
        <v>0</v>
      </c>
      <c r="I140" s="34">
        <f t="shared" si="21"/>
        <v>0</v>
      </c>
      <c r="J140" s="34">
        <f t="shared" si="21"/>
        <v>0</v>
      </c>
      <c r="K140" s="34">
        <f t="shared" si="21"/>
        <v>0</v>
      </c>
    </row>
    <row r="141" spans="1:13" x14ac:dyDescent="0.25">
      <c r="B141" s="2" t="s">
        <v>477</v>
      </c>
      <c r="C141" s="34">
        <f>SUM(C138:C140)</f>
        <v>0</v>
      </c>
      <c r="D141" s="34">
        <f t="shared" ref="D141:K141" si="22">SUM(D138:D140)</f>
        <v>0</v>
      </c>
      <c r="E141" s="34">
        <f t="shared" si="22"/>
        <v>0</v>
      </c>
      <c r="F141" s="34">
        <f t="shared" si="22"/>
        <v>0</v>
      </c>
      <c r="G141" s="34">
        <f t="shared" si="22"/>
        <v>0</v>
      </c>
      <c r="H141" s="34">
        <f t="shared" si="22"/>
        <v>0</v>
      </c>
      <c r="I141" s="34">
        <f t="shared" si="22"/>
        <v>0</v>
      </c>
      <c r="J141" s="34">
        <f t="shared" si="22"/>
        <v>0</v>
      </c>
      <c r="K141" s="34">
        <f t="shared" si="22"/>
        <v>0</v>
      </c>
    </row>
    <row r="142" spans="1:13" x14ac:dyDescent="0.25">
      <c r="B142" s="2" t="s">
        <v>478</v>
      </c>
      <c r="C142" s="34">
        <f t="shared" ref="C142:K142" si="23">SUM(C94,C98:C99)*4+C95*2+C97</f>
        <v>0</v>
      </c>
      <c r="D142" s="34">
        <f t="shared" si="23"/>
        <v>0</v>
      </c>
      <c r="E142" s="34">
        <f t="shared" si="23"/>
        <v>0</v>
      </c>
      <c r="F142" s="34">
        <f t="shared" si="23"/>
        <v>0</v>
      </c>
      <c r="G142" s="34">
        <f t="shared" si="23"/>
        <v>0</v>
      </c>
      <c r="H142" s="34">
        <f t="shared" si="23"/>
        <v>0</v>
      </c>
      <c r="I142" s="34">
        <f t="shared" si="23"/>
        <v>0</v>
      </c>
      <c r="J142" s="34">
        <f t="shared" si="23"/>
        <v>0</v>
      </c>
      <c r="K142" s="34">
        <f t="shared" si="23"/>
        <v>0</v>
      </c>
    </row>
    <row r="144" spans="1:13" x14ac:dyDescent="0.25">
      <c r="B144" s="2" t="s">
        <v>479</v>
      </c>
      <c r="C144" s="34">
        <f>C138*35+(C139+C140)*10+250</f>
        <v>250</v>
      </c>
      <c r="D144" s="34">
        <f t="shared" ref="D144:K144" si="24">D138*35+(D139+D140)*10+250</f>
        <v>250</v>
      </c>
      <c r="E144" s="34">
        <f t="shared" si="24"/>
        <v>250</v>
      </c>
      <c r="F144" s="34">
        <f t="shared" si="24"/>
        <v>250</v>
      </c>
      <c r="G144" s="34">
        <f t="shared" si="24"/>
        <v>250</v>
      </c>
      <c r="H144" s="34">
        <f t="shared" si="24"/>
        <v>250</v>
      </c>
      <c r="I144" s="34">
        <f t="shared" si="24"/>
        <v>250</v>
      </c>
      <c r="J144" s="34">
        <f t="shared" si="24"/>
        <v>250</v>
      </c>
      <c r="K144" s="34">
        <f t="shared" si="24"/>
        <v>250</v>
      </c>
    </row>
    <row r="145" spans="2:11" x14ac:dyDescent="0.25">
      <c r="B145" s="2" t="s">
        <v>480</v>
      </c>
      <c r="C145" s="34">
        <f>ROUNDUP(C144*50%,0)</f>
        <v>125</v>
      </c>
      <c r="D145" s="34">
        <f t="shared" ref="D145:K145" si="25">ROUNDUP(D144*50%,0)</f>
        <v>125</v>
      </c>
      <c r="E145" s="34">
        <f t="shared" si="25"/>
        <v>125</v>
      </c>
      <c r="F145" s="34">
        <f t="shared" si="25"/>
        <v>125</v>
      </c>
      <c r="G145" s="34">
        <f t="shared" si="25"/>
        <v>125</v>
      </c>
      <c r="H145" s="34">
        <f t="shared" si="25"/>
        <v>125</v>
      </c>
      <c r="I145" s="34">
        <f t="shared" si="25"/>
        <v>125</v>
      </c>
      <c r="J145" s="34">
        <f t="shared" si="25"/>
        <v>125</v>
      </c>
      <c r="K145" s="34">
        <f t="shared" si="25"/>
        <v>125</v>
      </c>
    </row>
  </sheetData>
  <autoFilter ref="A2:P136"/>
  <conditionalFormatting sqref="C78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zoomScaleNormal="100" workbookViewId="0">
      <pane ySplit="2" topLeftCell="A3" activePane="bottomLeft" state="frozen"/>
      <selection pane="bottomLeft" activeCell="B7" sqref="B7"/>
    </sheetView>
  </sheetViews>
  <sheetFormatPr defaultColWidth="9.140625" defaultRowHeight="15" x14ac:dyDescent="0.25"/>
  <cols>
    <col min="1" max="1" width="69.140625" style="2" customWidth="1"/>
    <col min="2" max="2" width="25" style="2" customWidth="1"/>
    <col min="3" max="3" width="7.28515625" style="2" bestFit="1" customWidth="1"/>
    <col min="4" max="9" width="8.42578125" style="2" bestFit="1" customWidth="1"/>
    <col min="10" max="11" width="7.28515625" style="2" bestFit="1" customWidth="1"/>
    <col min="12" max="12" width="6" style="2" customWidth="1"/>
    <col min="13" max="13" width="10.5703125" style="2" customWidth="1"/>
    <col min="14" max="14" width="5.7109375" style="2" bestFit="1" customWidth="1"/>
    <col min="15" max="15" width="7.28515625" style="2" bestFit="1" customWidth="1"/>
    <col min="16" max="16" width="7.5703125" style="2" customWidth="1"/>
    <col min="17" max="16384" width="9.140625" style="2"/>
  </cols>
  <sheetData>
    <row r="1" spans="1:16" x14ac:dyDescent="0.25">
      <c r="A1" s="1"/>
    </row>
    <row r="2" spans="1:16" ht="25.5" x14ac:dyDescent="0.25">
      <c r="A2" s="3" t="s">
        <v>0</v>
      </c>
      <c r="B2" s="3" t="s">
        <v>36</v>
      </c>
      <c r="C2" s="3" t="s">
        <v>110</v>
      </c>
      <c r="D2" s="3" t="s">
        <v>111</v>
      </c>
      <c r="E2" s="3" t="s">
        <v>112</v>
      </c>
      <c r="F2" s="3" t="s">
        <v>113</v>
      </c>
      <c r="G2" s="3" t="s">
        <v>114</v>
      </c>
      <c r="H2" s="3" t="s">
        <v>115</v>
      </c>
      <c r="I2" s="3" t="s">
        <v>116</v>
      </c>
      <c r="J2" s="3" t="s">
        <v>117</v>
      </c>
      <c r="K2" s="3" t="s">
        <v>118</v>
      </c>
      <c r="L2" s="3" t="s">
        <v>1</v>
      </c>
      <c r="M2" s="4" t="s">
        <v>2</v>
      </c>
      <c r="N2" t="s">
        <v>88</v>
      </c>
      <c r="O2" s="5" t="s">
        <v>1</v>
      </c>
      <c r="P2" s="6">
        <v>0</v>
      </c>
    </row>
    <row r="3" spans="1:16" x14ac:dyDescent="0.25">
      <c r="A3" s="14" t="s">
        <v>16</v>
      </c>
      <c r="B3" s="9"/>
      <c r="C3" s="8"/>
      <c r="D3" s="8"/>
      <c r="E3" s="8"/>
      <c r="F3" s="8"/>
      <c r="G3" s="8"/>
      <c r="H3" s="8"/>
      <c r="I3" s="8"/>
      <c r="J3" s="8"/>
      <c r="K3" s="8"/>
      <c r="L3" s="10"/>
      <c r="M3" s="27">
        <v>0</v>
      </c>
    </row>
    <row r="4" spans="1:16" x14ac:dyDescent="0.25">
      <c r="A4" s="13" t="s">
        <v>450</v>
      </c>
      <c r="B4" s="9" t="s">
        <v>74</v>
      </c>
      <c r="C4" s="8"/>
      <c r="D4" s="8"/>
      <c r="E4" s="8"/>
      <c r="F4" s="8"/>
      <c r="G4" s="8"/>
      <c r="H4" s="8"/>
      <c r="I4" s="8"/>
      <c r="J4" s="8"/>
      <c r="K4" s="8"/>
      <c r="L4" s="10">
        <f>ROUNDUP(SUM(C4:K4)*$P$2,0)</f>
        <v>0</v>
      </c>
      <c r="M4" s="11">
        <f>SUM(C4:L4)</f>
        <v>0</v>
      </c>
    </row>
    <row r="5" spans="1:16" x14ac:dyDescent="0.25">
      <c r="A5" s="13" t="s">
        <v>120</v>
      </c>
      <c r="B5" s="9" t="s">
        <v>75</v>
      </c>
      <c r="C5" s="8"/>
      <c r="D5" s="8"/>
      <c r="E5" s="8"/>
      <c r="F5" s="8"/>
      <c r="G5" s="8"/>
      <c r="H5" s="8"/>
      <c r="I5" s="8"/>
      <c r="J5" s="8"/>
      <c r="K5" s="8"/>
      <c r="L5" s="10">
        <f t="shared" ref="L5" si="0">ROUNDUP(SUM(C5:K5)*$P$2,0)</f>
        <v>0</v>
      </c>
      <c r="M5" s="11">
        <f t="shared" ref="M5" si="1">SUM(C5:L5)</f>
        <v>0</v>
      </c>
    </row>
    <row r="6" spans="1:16" x14ac:dyDescent="0.25">
      <c r="A6" s="13" t="s">
        <v>451</v>
      </c>
      <c r="B6" s="9" t="s">
        <v>719</v>
      </c>
      <c r="C6" s="8"/>
      <c r="D6" s="8"/>
      <c r="E6" s="8"/>
      <c r="F6" s="8"/>
      <c r="G6" s="8"/>
      <c r="H6" s="8"/>
      <c r="I6" s="8"/>
      <c r="J6" s="8"/>
      <c r="K6" s="8"/>
      <c r="L6" s="10">
        <f t="shared" ref="L6" si="2">ROUNDUP(SUM(C6:K6)*$P$2,0)</f>
        <v>0</v>
      </c>
      <c r="M6" s="11">
        <f t="shared" ref="M6" si="3">SUM(C6:L6)</f>
        <v>0</v>
      </c>
    </row>
    <row r="7" spans="1:16" ht="38.25" x14ac:dyDescent="0.25">
      <c r="A7" s="30" t="s">
        <v>453</v>
      </c>
      <c r="B7" s="28" t="s">
        <v>406</v>
      </c>
      <c r="C7" s="8"/>
      <c r="D7" s="8"/>
      <c r="E7" s="8"/>
      <c r="F7" s="8"/>
      <c r="G7" s="8"/>
      <c r="H7" s="8"/>
      <c r="I7" s="8"/>
      <c r="J7" s="8"/>
      <c r="K7" s="8"/>
      <c r="L7" s="10">
        <f t="shared" ref="L7" si="4">ROUNDUP(SUM(C7:K7)*$P$2,0)</f>
        <v>0</v>
      </c>
      <c r="M7" s="11">
        <f t="shared" ref="M7" si="5">SUM(C7:L7)</f>
        <v>0</v>
      </c>
    </row>
    <row r="8" spans="1:16" ht="38.25" x14ac:dyDescent="0.25">
      <c r="A8" s="13" t="s">
        <v>454</v>
      </c>
      <c r="B8" s="9" t="s">
        <v>70</v>
      </c>
      <c r="C8" s="8"/>
      <c r="D8" s="8"/>
      <c r="E8" s="8"/>
      <c r="F8" s="8"/>
      <c r="G8" s="8"/>
      <c r="H8" s="8"/>
      <c r="I8" s="8"/>
      <c r="J8" s="8"/>
      <c r="K8" s="8"/>
      <c r="L8" s="10">
        <f t="shared" ref="L8:L14" si="6">ROUNDUP(SUM(C8:K8)*$P$2,0)</f>
        <v>0</v>
      </c>
      <c r="M8" s="11">
        <f t="shared" ref="M8:M14" si="7">SUM(C8:L8)</f>
        <v>0</v>
      </c>
    </row>
    <row r="9" spans="1:16" ht="38.25" x14ac:dyDescent="0.25">
      <c r="A9" s="30" t="s">
        <v>455</v>
      </c>
      <c r="B9" s="28" t="s">
        <v>407</v>
      </c>
      <c r="C9" s="8"/>
      <c r="D9" s="8"/>
      <c r="E9" s="8"/>
      <c r="F9" s="8"/>
      <c r="G9" s="8"/>
      <c r="H9" s="8"/>
      <c r="I9" s="8"/>
      <c r="J9" s="8"/>
      <c r="K9" s="8"/>
      <c r="L9" s="10">
        <f t="shared" ref="L9" si="8">ROUNDUP(SUM(C9:K9)*$P$2,0)</f>
        <v>0</v>
      </c>
      <c r="M9" s="11">
        <f t="shared" ref="M9" si="9">SUM(C9:L9)</f>
        <v>0</v>
      </c>
    </row>
    <row r="10" spans="1:16" ht="38.25" x14ac:dyDescent="0.25">
      <c r="A10" s="13" t="s">
        <v>122</v>
      </c>
      <c r="B10" s="9" t="s">
        <v>71</v>
      </c>
      <c r="C10" s="8"/>
      <c r="D10" s="8"/>
      <c r="E10" s="8"/>
      <c r="F10" s="8"/>
      <c r="G10" s="8"/>
      <c r="H10" s="8"/>
      <c r="I10" s="8"/>
      <c r="J10" s="8"/>
      <c r="K10" s="8"/>
      <c r="L10" s="10">
        <f t="shared" si="6"/>
        <v>0</v>
      </c>
      <c r="M10" s="11">
        <f t="shared" si="7"/>
        <v>0</v>
      </c>
    </row>
    <row r="11" spans="1:16" ht="25.5" x14ac:dyDescent="0.25">
      <c r="A11" s="13" t="s">
        <v>123</v>
      </c>
      <c r="B11" s="9" t="s">
        <v>72</v>
      </c>
      <c r="C11" s="8"/>
      <c r="D11" s="8"/>
      <c r="E11" s="8"/>
      <c r="F11" s="8"/>
      <c r="G11" s="8"/>
      <c r="H11" s="8"/>
      <c r="I11" s="8"/>
      <c r="J11" s="8"/>
      <c r="K11" s="8"/>
      <c r="L11" s="10">
        <f t="shared" si="6"/>
        <v>0</v>
      </c>
      <c r="M11" s="11">
        <f t="shared" si="7"/>
        <v>0</v>
      </c>
    </row>
    <row r="12" spans="1:16" ht="25.5" x14ac:dyDescent="0.25">
      <c r="A12" s="13" t="s">
        <v>124</v>
      </c>
      <c r="B12" s="9" t="s">
        <v>73</v>
      </c>
      <c r="C12" s="8"/>
      <c r="D12" s="8"/>
      <c r="E12" s="8"/>
      <c r="F12" s="8"/>
      <c r="G12" s="8"/>
      <c r="H12" s="8"/>
      <c r="I12" s="8"/>
      <c r="J12" s="8"/>
      <c r="K12" s="8"/>
      <c r="L12" s="10">
        <f t="shared" si="6"/>
        <v>0</v>
      </c>
      <c r="M12" s="11">
        <f t="shared" si="7"/>
        <v>0</v>
      </c>
    </row>
    <row r="13" spans="1:16" ht="25.5" x14ac:dyDescent="0.25">
      <c r="A13" s="13" t="s">
        <v>503</v>
      </c>
      <c r="B13" s="9" t="s">
        <v>121</v>
      </c>
      <c r="C13" s="8"/>
      <c r="D13" s="8"/>
      <c r="E13" s="8"/>
      <c r="F13" s="8"/>
      <c r="G13" s="8"/>
      <c r="H13" s="8"/>
      <c r="I13" s="8"/>
      <c r="J13" s="8"/>
      <c r="K13" s="8"/>
      <c r="L13" s="10">
        <f t="shared" si="6"/>
        <v>0</v>
      </c>
      <c r="M13" s="11">
        <f t="shared" si="7"/>
        <v>0</v>
      </c>
    </row>
    <row r="14" spans="1:16" ht="25.5" x14ac:dyDescent="0.25">
      <c r="A14" s="30" t="s">
        <v>456</v>
      </c>
      <c r="B14" s="28" t="s">
        <v>408</v>
      </c>
      <c r="C14" s="8"/>
      <c r="D14" s="8"/>
      <c r="E14" s="8"/>
      <c r="F14" s="8"/>
      <c r="G14" s="8"/>
      <c r="H14" s="8"/>
      <c r="I14" s="8"/>
      <c r="J14" s="8"/>
      <c r="K14" s="8"/>
      <c r="L14" s="10">
        <f t="shared" si="6"/>
        <v>0</v>
      </c>
      <c r="M14" s="11">
        <f t="shared" si="7"/>
        <v>0</v>
      </c>
    </row>
    <row r="15" spans="1:16" x14ac:dyDescent="0.25">
      <c r="A15" s="13" t="s">
        <v>87</v>
      </c>
      <c r="B15" s="9" t="s">
        <v>77</v>
      </c>
      <c r="C15" s="23">
        <f>SUM(C8,C10:C13)*$N$15</f>
        <v>0</v>
      </c>
      <c r="D15" s="23">
        <f t="shared" ref="D15:K15" si="10">SUM(D8,D10:D13)*$N$15</f>
        <v>0</v>
      </c>
      <c r="E15" s="23">
        <f t="shared" si="10"/>
        <v>0</v>
      </c>
      <c r="F15" s="23">
        <f t="shared" si="10"/>
        <v>0</v>
      </c>
      <c r="G15" s="23">
        <f t="shared" si="10"/>
        <v>0</v>
      </c>
      <c r="H15" s="23">
        <f t="shared" si="10"/>
        <v>0</v>
      </c>
      <c r="I15" s="23">
        <f t="shared" si="10"/>
        <v>0</v>
      </c>
      <c r="J15" s="23">
        <f t="shared" si="10"/>
        <v>0</v>
      </c>
      <c r="K15" s="23">
        <f t="shared" si="10"/>
        <v>0</v>
      </c>
      <c r="L15" s="10">
        <f t="shared" ref="L15" si="11">ROUNDUP(SUM(C15:K15)*$P$2,0)</f>
        <v>0</v>
      </c>
      <c r="M15" s="11">
        <f t="shared" ref="M15:M16" si="12">SUM(C15:L15)</f>
        <v>0</v>
      </c>
      <c r="N15" s="2">
        <v>1</v>
      </c>
    </row>
    <row r="16" spans="1:16" x14ac:dyDescent="0.25">
      <c r="A16" s="30" t="s">
        <v>409</v>
      </c>
      <c r="B16" s="9" t="s">
        <v>410</v>
      </c>
      <c r="C16" s="23">
        <f>SUM(C7,C9,C14)*$N$16</f>
        <v>0</v>
      </c>
      <c r="D16" s="23">
        <f t="shared" ref="D16:K16" si="13">SUM(D7,D9,D14)*$N$16</f>
        <v>0</v>
      </c>
      <c r="E16" s="23">
        <f t="shared" si="13"/>
        <v>0</v>
      </c>
      <c r="F16" s="23">
        <f t="shared" si="13"/>
        <v>0</v>
      </c>
      <c r="G16" s="23">
        <f t="shared" si="13"/>
        <v>0</v>
      </c>
      <c r="H16" s="23">
        <f t="shared" si="13"/>
        <v>0</v>
      </c>
      <c r="I16" s="23">
        <f t="shared" si="13"/>
        <v>0</v>
      </c>
      <c r="J16" s="23">
        <f t="shared" si="13"/>
        <v>0</v>
      </c>
      <c r="K16" s="23">
        <f t="shared" si="13"/>
        <v>0</v>
      </c>
      <c r="L16" s="10">
        <f>ROUNDUP(SUM(C16:K16)*$P$2,0)</f>
        <v>0</v>
      </c>
      <c r="M16" s="11">
        <f t="shared" si="12"/>
        <v>0</v>
      </c>
      <c r="N16" s="2">
        <v>1</v>
      </c>
    </row>
    <row r="17" spans="1:13" x14ac:dyDescent="0.25">
      <c r="A17" s="14" t="s">
        <v>11</v>
      </c>
      <c r="B17" s="9"/>
      <c r="C17" s="8"/>
      <c r="D17" s="8"/>
      <c r="E17" s="8"/>
      <c r="F17" s="8"/>
      <c r="G17" s="8"/>
      <c r="H17" s="8"/>
      <c r="I17" s="8"/>
      <c r="J17" s="8"/>
      <c r="K17" s="8"/>
      <c r="L17" s="10"/>
      <c r="M17" s="26">
        <v>0</v>
      </c>
    </row>
    <row r="18" spans="1:13" ht="25.5" x14ac:dyDescent="0.25">
      <c r="A18" s="13" t="s">
        <v>34</v>
      </c>
      <c r="B18" s="9" t="s">
        <v>58</v>
      </c>
      <c r="C18" s="8"/>
      <c r="D18" s="8"/>
      <c r="E18" s="8"/>
      <c r="F18" s="8"/>
      <c r="G18" s="8"/>
      <c r="H18" s="8"/>
      <c r="I18" s="8"/>
      <c r="J18" s="8"/>
      <c r="K18" s="8"/>
      <c r="L18" s="10">
        <f t="shared" ref="L18" si="14">ROUNDUP(SUM(C18:K18)*$P$2,0)</f>
        <v>0</v>
      </c>
      <c r="M18" s="11">
        <f t="shared" ref="M18" si="15">SUM(C18:L18)</f>
        <v>0</v>
      </c>
    </row>
    <row r="19" spans="1:13" ht="25.5" x14ac:dyDescent="0.25">
      <c r="A19" s="7" t="s">
        <v>616</v>
      </c>
      <c r="B19" s="9" t="s">
        <v>76</v>
      </c>
      <c r="C19" s="23">
        <f>SUM(C7:C14,C18)</f>
        <v>0</v>
      </c>
      <c r="D19" s="23">
        <f t="shared" ref="D19:K19" si="16">SUM(D7:D14,D18)</f>
        <v>0</v>
      </c>
      <c r="E19" s="23">
        <f t="shared" si="16"/>
        <v>0</v>
      </c>
      <c r="F19" s="23">
        <f t="shared" si="16"/>
        <v>0</v>
      </c>
      <c r="G19" s="23">
        <f t="shared" si="16"/>
        <v>0</v>
      </c>
      <c r="H19" s="23">
        <f t="shared" si="16"/>
        <v>0</v>
      </c>
      <c r="I19" s="23">
        <f t="shared" si="16"/>
        <v>0</v>
      </c>
      <c r="J19" s="23">
        <f t="shared" si="16"/>
        <v>0</v>
      </c>
      <c r="K19" s="23">
        <f t="shared" si="16"/>
        <v>0</v>
      </c>
      <c r="L19" s="10">
        <f>ROUNDUP(SUM(C19:K19)*$P$2,0)</f>
        <v>0</v>
      </c>
      <c r="M19" s="11">
        <f>SUM(C19:L19)</f>
        <v>0</v>
      </c>
    </row>
    <row r="20" spans="1:13" ht="25.5" x14ac:dyDescent="0.25">
      <c r="A20" s="13" t="s">
        <v>68</v>
      </c>
      <c r="B20" s="9" t="s">
        <v>60</v>
      </c>
      <c r="C20" s="23">
        <f t="shared" ref="C20:K20" si="17">SUM(C4:C5)</f>
        <v>0</v>
      </c>
      <c r="D20" s="23">
        <f t="shared" si="17"/>
        <v>0</v>
      </c>
      <c r="E20" s="23">
        <f t="shared" si="17"/>
        <v>0</v>
      </c>
      <c r="F20" s="23">
        <f t="shared" si="17"/>
        <v>0</v>
      </c>
      <c r="G20" s="23">
        <f t="shared" si="17"/>
        <v>0</v>
      </c>
      <c r="H20" s="23">
        <f t="shared" si="17"/>
        <v>0</v>
      </c>
      <c r="I20" s="23">
        <f t="shared" si="17"/>
        <v>0</v>
      </c>
      <c r="J20" s="23">
        <f t="shared" si="17"/>
        <v>0</v>
      </c>
      <c r="K20" s="23">
        <f t="shared" si="17"/>
        <v>0</v>
      </c>
      <c r="L20" s="10">
        <f t="shared" ref="L20" si="18">ROUNDUP(SUM(C20:K20)*$P$2,0)</f>
        <v>0</v>
      </c>
      <c r="M20" s="11">
        <f t="shared" ref="M20" si="19">SUM(C20:L20)</f>
        <v>0</v>
      </c>
    </row>
    <row r="21" spans="1:13" ht="25.5" x14ac:dyDescent="0.25">
      <c r="A21" s="7" t="s">
        <v>496</v>
      </c>
      <c r="B21" s="9" t="s">
        <v>405</v>
      </c>
      <c r="C21" s="23">
        <f t="shared" ref="C21:K21" si="20">SUM(C6:C6)</f>
        <v>0</v>
      </c>
      <c r="D21" s="23">
        <f t="shared" si="20"/>
        <v>0</v>
      </c>
      <c r="E21" s="23">
        <f t="shared" si="20"/>
        <v>0</v>
      </c>
      <c r="F21" s="23">
        <f t="shared" si="20"/>
        <v>0</v>
      </c>
      <c r="G21" s="23">
        <f t="shared" si="20"/>
        <v>0</v>
      </c>
      <c r="H21" s="23">
        <f t="shared" si="20"/>
        <v>0</v>
      </c>
      <c r="I21" s="23">
        <f t="shared" si="20"/>
        <v>0</v>
      </c>
      <c r="J21" s="23">
        <f t="shared" si="20"/>
        <v>0</v>
      </c>
      <c r="K21" s="23">
        <f t="shared" si="20"/>
        <v>0</v>
      </c>
      <c r="L21" s="10">
        <f>ROUNDUP(SUM(C21:K21)*$P$2,0)</f>
        <v>0</v>
      </c>
      <c r="M21" s="11">
        <f>SUM(C21:L21)</f>
        <v>0</v>
      </c>
    </row>
    <row r="22" spans="1:13" ht="25.5" x14ac:dyDescent="0.25">
      <c r="A22" s="13" t="s">
        <v>448</v>
      </c>
      <c r="B22" s="9" t="s">
        <v>61</v>
      </c>
      <c r="C22" s="8"/>
      <c r="D22" s="8"/>
      <c r="E22" s="8"/>
      <c r="F22" s="8"/>
      <c r="G22" s="8"/>
      <c r="H22" s="8"/>
      <c r="I22" s="8"/>
      <c r="J22" s="8"/>
      <c r="K22" s="8"/>
      <c r="L22" s="10">
        <f t="shared" ref="L22:L25" si="21">ROUNDUP(SUM(C22:K22)*$P$2,0)</f>
        <v>0</v>
      </c>
      <c r="M22" s="11">
        <f t="shared" ref="M22:M28" si="22">SUM(C22:L22)</f>
        <v>0</v>
      </c>
    </row>
    <row r="23" spans="1:13" ht="25.5" x14ac:dyDescent="0.25">
      <c r="A23" s="13" t="s">
        <v>449</v>
      </c>
      <c r="B23" s="9" t="s">
        <v>62</v>
      </c>
      <c r="C23" s="8"/>
      <c r="D23" s="8"/>
      <c r="E23" s="8"/>
      <c r="F23" s="8"/>
      <c r="G23" s="8"/>
      <c r="H23" s="8"/>
      <c r="I23" s="8"/>
      <c r="J23" s="8"/>
      <c r="K23" s="8"/>
      <c r="L23" s="10">
        <f t="shared" si="21"/>
        <v>0</v>
      </c>
      <c r="M23" s="11">
        <f t="shared" si="22"/>
        <v>0</v>
      </c>
    </row>
    <row r="24" spans="1:13" ht="25.5" x14ac:dyDescent="0.25">
      <c r="A24" s="13" t="s">
        <v>5</v>
      </c>
      <c r="B24" s="9" t="s">
        <v>505</v>
      </c>
      <c r="C24" s="8"/>
      <c r="D24" s="8"/>
      <c r="E24" s="8"/>
      <c r="F24" s="8"/>
      <c r="G24" s="8"/>
      <c r="H24" s="8"/>
      <c r="I24" s="8"/>
      <c r="J24" s="8"/>
      <c r="K24" s="8"/>
      <c r="L24" s="10">
        <f t="shared" si="21"/>
        <v>0</v>
      </c>
      <c r="M24" s="11">
        <f t="shared" si="22"/>
        <v>0</v>
      </c>
    </row>
    <row r="25" spans="1:13" ht="25.5" x14ac:dyDescent="0.25">
      <c r="A25" s="13" t="s">
        <v>12</v>
      </c>
      <c r="B25" s="9" t="s">
        <v>506</v>
      </c>
      <c r="C25" s="8"/>
      <c r="D25" s="8"/>
      <c r="E25" s="8"/>
      <c r="F25" s="8"/>
      <c r="G25" s="8"/>
      <c r="H25" s="8"/>
      <c r="I25" s="8"/>
      <c r="J25" s="8"/>
      <c r="K25" s="8"/>
      <c r="L25" s="10">
        <f t="shared" si="21"/>
        <v>0</v>
      </c>
      <c r="M25" s="11">
        <f t="shared" si="22"/>
        <v>0</v>
      </c>
    </row>
    <row r="26" spans="1:13" x14ac:dyDescent="0.25">
      <c r="A26" s="13" t="s">
        <v>6</v>
      </c>
      <c r="B26" s="9" t="s">
        <v>7</v>
      </c>
      <c r="C26" s="8"/>
      <c r="D26" s="8"/>
      <c r="E26" s="8"/>
      <c r="F26" s="8"/>
      <c r="G26" s="8"/>
      <c r="H26" s="8"/>
      <c r="I26" s="8"/>
      <c r="J26" s="8"/>
      <c r="K26" s="8"/>
      <c r="L26" s="10"/>
      <c r="M26" s="11">
        <f t="shared" si="22"/>
        <v>0</v>
      </c>
    </row>
    <row r="27" spans="1:13" x14ac:dyDescent="0.25">
      <c r="A27" s="13" t="s">
        <v>8</v>
      </c>
      <c r="B27" s="9" t="s">
        <v>9</v>
      </c>
      <c r="C27" s="8"/>
      <c r="D27" s="8"/>
      <c r="E27" s="8"/>
      <c r="F27" s="8"/>
      <c r="G27" s="8"/>
      <c r="H27" s="8"/>
      <c r="I27" s="8"/>
      <c r="J27" s="8"/>
      <c r="K27" s="8"/>
      <c r="L27" s="10"/>
      <c r="M27" s="11">
        <f t="shared" si="22"/>
        <v>0</v>
      </c>
    </row>
    <row r="28" spans="1:13" x14ac:dyDescent="0.25">
      <c r="A28" s="13" t="s">
        <v>13</v>
      </c>
      <c r="B28" s="9" t="s">
        <v>14</v>
      </c>
      <c r="C28" s="8"/>
      <c r="D28" s="8"/>
      <c r="E28" s="8"/>
      <c r="F28" s="8"/>
      <c r="G28" s="8"/>
      <c r="H28" s="8"/>
      <c r="I28" s="8"/>
      <c r="J28" s="8"/>
      <c r="K28" s="8"/>
      <c r="L28" s="10"/>
      <c r="M28" s="11">
        <f t="shared" si="22"/>
        <v>0</v>
      </c>
    </row>
    <row r="29" spans="1:13" x14ac:dyDescent="0.25">
      <c r="A29" s="12"/>
      <c r="B29" s="15" t="s">
        <v>15</v>
      </c>
      <c r="C29" s="16">
        <f t="shared" ref="C29:K29" si="23">SUM(C4:C5,C7:C14,C18,C22:C23)*40+SUM(C6:C6)*80+SUM(C24:C25)*25</f>
        <v>0</v>
      </c>
      <c r="D29" s="16">
        <f t="shared" si="23"/>
        <v>0</v>
      </c>
      <c r="E29" s="16">
        <f t="shared" si="23"/>
        <v>0</v>
      </c>
      <c r="F29" s="16">
        <f t="shared" si="23"/>
        <v>0</v>
      </c>
      <c r="G29" s="16">
        <f t="shared" si="23"/>
        <v>0</v>
      </c>
      <c r="H29" s="16">
        <f t="shared" si="23"/>
        <v>0</v>
      </c>
      <c r="I29" s="16">
        <f t="shared" si="23"/>
        <v>0</v>
      </c>
      <c r="J29" s="16">
        <f t="shared" si="23"/>
        <v>0</v>
      </c>
      <c r="K29" s="16">
        <f t="shared" si="23"/>
        <v>0</v>
      </c>
      <c r="L29" s="12"/>
      <c r="M29" s="24">
        <v>1</v>
      </c>
    </row>
    <row r="30" spans="1:13" x14ac:dyDescent="0.25">
      <c r="B30" s="17" t="s">
        <v>17</v>
      </c>
      <c r="M30" s="24">
        <v>0</v>
      </c>
    </row>
    <row r="31" spans="1:13" x14ac:dyDescent="0.25">
      <c r="B31" s="15" t="s">
        <v>33</v>
      </c>
      <c r="C31" s="33">
        <f>C7*0.209+C8*0.375+C9*0.225+C10*0.313+C11*0.209+C12*0.171+C13*0.234+C14*0.25+(C4+C5)*0.42+C20*0.004+C19*0.025+(C22+C23)*0.081+(C24+C25)*0.096+C21*0.075+(C6)*1.042</f>
        <v>0</v>
      </c>
      <c r="D31" s="33">
        <f t="shared" ref="D31:K31" si="24">D7*0.209+D8*0.375+D9*0.225+D10*0.313+D11*0.209+D12*0.171+D13*0.234+D14*0.25+(D4+D5)*0.42+D20*0.004+D19*0.025+(D22+D23)*0.081+(D24+D25)*0.096+D21*0.075+(D6)*1.042</f>
        <v>0</v>
      </c>
      <c r="E31" s="33">
        <f t="shared" si="24"/>
        <v>0</v>
      </c>
      <c r="F31" s="33">
        <f t="shared" si="24"/>
        <v>0</v>
      </c>
      <c r="G31" s="33">
        <f t="shared" si="24"/>
        <v>0</v>
      </c>
      <c r="H31" s="33">
        <f t="shared" si="24"/>
        <v>0</v>
      </c>
      <c r="I31" s="33">
        <f t="shared" si="24"/>
        <v>0</v>
      </c>
      <c r="J31" s="33">
        <f t="shared" si="24"/>
        <v>0</v>
      </c>
      <c r="K31" s="33">
        <f t="shared" si="24"/>
        <v>0</v>
      </c>
      <c r="M31" s="24">
        <v>0</v>
      </c>
    </row>
    <row r="32" spans="1:13" x14ac:dyDescent="0.25">
      <c r="B32" s="25" t="s">
        <v>119</v>
      </c>
      <c r="C32" s="33">
        <f>ROUNDUP(C31*24,2)</f>
        <v>0</v>
      </c>
      <c r="D32" s="33">
        <f t="shared" ref="D32:K32" si="25">ROUNDUP(D31*24,2)</f>
        <v>0</v>
      </c>
      <c r="E32" s="33">
        <f t="shared" si="25"/>
        <v>0</v>
      </c>
      <c r="F32" s="33">
        <f t="shared" si="25"/>
        <v>0</v>
      </c>
      <c r="G32" s="33">
        <f t="shared" si="25"/>
        <v>0</v>
      </c>
      <c r="H32" s="33">
        <f t="shared" si="25"/>
        <v>0</v>
      </c>
      <c r="I32" s="33">
        <f t="shared" si="25"/>
        <v>0</v>
      </c>
      <c r="J32" s="33">
        <f t="shared" si="25"/>
        <v>0</v>
      </c>
      <c r="K32" s="33">
        <f t="shared" si="25"/>
        <v>0</v>
      </c>
      <c r="M32" s="24">
        <v>1</v>
      </c>
    </row>
    <row r="33" spans="2:13" x14ac:dyDescent="0.25">
      <c r="B33" s="25"/>
      <c r="M33" s="24"/>
    </row>
    <row r="34" spans="2:13" x14ac:dyDescent="0.25">
      <c r="B34" s="2" t="s">
        <v>474</v>
      </c>
      <c r="C34" s="34">
        <f t="shared" ref="C34:K34" si="26">SUM(C8,C10)*8+SUM(C7,C9,C14)*4</f>
        <v>0</v>
      </c>
      <c r="D34" s="34">
        <f t="shared" si="26"/>
        <v>0</v>
      </c>
      <c r="E34" s="34">
        <f t="shared" si="26"/>
        <v>0</v>
      </c>
      <c r="F34" s="34">
        <f t="shared" si="26"/>
        <v>0</v>
      </c>
      <c r="G34" s="34">
        <f t="shared" si="26"/>
        <v>0</v>
      </c>
      <c r="H34" s="34">
        <f t="shared" si="26"/>
        <v>0</v>
      </c>
      <c r="I34" s="34">
        <f t="shared" si="26"/>
        <v>0</v>
      </c>
      <c r="J34" s="34">
        <f t="shared" si="26"/>
        <v>0</v>
      </c>
      <c r="K34" s="34">
        <f t="shared" si="26"/>
        <v>0</v>
      </c>
    </row>
    <row r="35" spans="2:13" x14ac:dyDescent="0.25">
      <c r="B35" s="2" t="s">
        <v>475</v>
      </c>
      <c r="C35" s="34">
        <f>C11*28+SUM(C12:C13)*16</f>
        <v>0</v>
      </c>
      <c r="D35" s="34">
        <f t="shared" ref="D35:K35" si="27">D11*28+SUM(D12:D13)*16</f>
        <v>0</v>
      </c>
      <c r="E35" s="34">
        <f t="shared" si="27"/>
        <v>0</v>
      </c>
      <c r="F35" s="34">
        <f t="shared" si="27"/>
        <v>0</v>
      </c>
      <c r="G35" s="34">
        <f t="shared" si="27"/>
        <v>0</v>
      </c>
      <c r="H35" s="34">
        <f t="shared" si="27"/>
        <v>0</v>
      </c>
      <c r="I35" s="34">
        <f t="shared" si="27"/>
        <v>0</v>
      </c>
      <c r="J35" s="34">
        <f t="shared" si="27"/>
        <v>0</v>
      </c>
      <c r="K35" s="34">
        <f t="shared" si="27"/>
        <v>0</v>
      </c>
    </row>
    <row r="36" spans="2:13" x14ac:dyDescent="0.25">
      <c r="B36" s="2" t="s">
        <v>477</v>
      </c>
      <c r="C36" s="34">
        <f>SUM(C34:C35)</f>
        <v>0</v>
      </c>
      <c r="D36" s="34">
        <f t="shared" ref="D36:K36" si="28">SUM(D34:D35)</f>
        <v>0</v>
      </c>
      <c r="E36" s="34">
        <f t="shared" si="28"/>
        <v>0</v>
      </c>
      <c r="F36" s="34">
        <f t="shared" si="28"/>
        <v>0</v>
      </c>
      <c r="G36" s="34">
        <f t="shared" si="28"/>
        <v>0</v>
      </c>
      <c r="H36" s="34">
        <f t="shared" si="28"/>
        <v>0</v>
      </c>
      <c r="I36" s="34">
        <f t="shared" si="28"/>
        <v>0</v>
      </c>
      <c r="J36" s="34">
        <f t="shared" si="28"/>
        <v>0</v>
      </c>
      <c r="K36" s="34">
        <f t="shared" si="28"/>
        <v>0</v>
      </c>
    </row>
    <row r="38" spans="2:13" x14ac:dyDescent="0.25">
      <c r="B38" s="2" t="s">
        <v>479</v>
      </c>
      <c r="C38" s="34">
        <f>C34*35+C35*10</f>
        <v>0</v>
      </c>
      <c r="D38" s="34">
        <f t="shared" ref="D38:K38" si="29">D34*35+D35*10</f>
        <v>0</v>
      </c>
      <c r="E38" s="34">
        <f t="shared" si="29"/>
        <v>0</v>
      </c>
      <c r="F38" s="34">
        <f t="shared" si="29"/>
        <v>0</v>
      </c>
      <c r="G38" s="34">
        <f t="shared" si="29"/>
        <v>0</v>
      </c>
      <c r="H38" s="34">
        <f t="shared" si="29"/>
        <v>0</v>
      </c>
      <c r="I38" s="34">
        <f t="shared" si="29"/>
        <v>0</v>
      </c>
      <c r="J38" s="34">
        <f t="shared" si="29"/>
        <v>0</v>
      </c>
      <c r="K38" s="34">
        <f t="shared" si="29"/>
        <v>0</v>
      </c>
    </row>
    <row r="39" spans="2:13" x14ac:dyDescent="0.25">
      <c r="B39" s="2" t="s">
        <v>480</v>
      </c>
      <c r="C39" s="34">
        <f>ROUNDUP(C38*50%,0)</f>
        <v>0</v>
      </c>
      <c r="D39" s="34">
        <f t="shared" ref="D39:K39" si="30">ROUNDUP(D38*50%,0)</f>
        <v>0</v>
      </c>
      <c r="E39" s="34">
        <f t="shared" si="30"/>
        <v>0</v>
      </c>
      <c r="F39" s="34">
        <f t="shared" si="30"/>
        <v>0</v>
      </c>
      <c r="G39" s="34">
        <f t="shared" si="30"/>
        <v>0</v>
      </c>
      <c r="H39" s="34">
        <f t="shared" si="30"/>
        <v>0</v>
      </c>
      <c r="I39" s="34">
        <f t="shared" si="30"/>
        <v>0</v>
      </c>
      <c r="J39" s="34">
        <f t="shared" si="30"/>
        <v>0</v>
      </c>
      <c r="K39" s="34">
        <f t="shared" si="30"/>
        <v>0</v>
      </c>
    </row>
  </sheetData>
  <autoFilter ref="A2:P32"/>
  <phoneticPr fontId="14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I174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140625" defaultRowHeight="15" outlineLevelRow="1" x14ac:dyDescent="0.25"/>
  <cols>
    <col min="1" max="1" width="69.7109375" style="2" customWidth="1"/>
    <col min="2" max="2" width="17.42578125" style="21" customWidth="1"/>
    <col min="3" max="3" width="10.85546875" style="2" customWidth="1"/>
    <col min="4" max="4" width="11.7109375" style="2" customWidth="1"/>
    <col min="5" max="5" width="13.7109375" style="2" customWidth="1"/>
    <col min="6" max="6" width="13.7109375" style="2" bestFit="1" customWidth="1"/>
    <col min="7" max="7" width="12.42578125" style="2" bestFit="1" customWidth="1"/>
    <col min="8" max="8" width="12.7109375" style="2" bestFit="1" customWidth="1"/>
    <col min="9" max="9" width="10.5703125" style="2" customWidth="1"/>
    <col min="10" max="16384" width="9.140625" style="2"/>
  </cols>
  <sheetData>
    <row r="1" spans="1:9" x14ac:dyDescent="0.25">
      <c r="A1" s="1"/>
      <c r="B1" s="19"/>
    </row>
    <row r="2" spans="1:9" ht="38.25" x14ac:dyDescent="0.25">
      <c r="A2" s="3" t="s">
        <v>0</v>
      </c>
      <c r="B2" s="3" t="s">
        <v>36</v>
      </c>
      <c r="C2" s="3" t="s">
        <v>18</v>
      </c>
      <c r="D2" s="3" t="s">
        <v>19</v>
      </c>
      <c r="E2" s="3" t="s">
        <v>20</v>
      </c>
      <c r="F2" s="3" t="s">
        <v>21</v>
      </c>
      <c r="G2" s="3" t="s">
        <v>78</v>
      </c>
      <c r="H2" s="3" t="s">
        <v>79</v>
      </c>
      <c r="I2" s="4" t="s">
        <v>2</v>
      </c>
    </row>
    <row r="3" spans="1:9" x14ac:dyDescent="0.25">
      <c r="A3" s="14" t="s">
        <v>126</v>
      </c>
      <c r="B3" s="9"/>
      <c r="C3" s="8"/>
      <c r="D3" s="8"/>
      <c r="E3" s="8"/>
      <c r="F3" s="8"/>
      <c r="G3" s="8"/>
      <c r="H3" s="8"/>
      <c r="I3" s="27">
        <v>0</v>
      </c>
    </row>
    <row r="4" spans="1:9" ht="29.25" customHeight="1" collapsed="1" x14ac:dyDescent="0.25">
      <c r="A4" s="18" t="s">
        <v>127</v>
      </c>
      <c r="B4" s="20"/>
      <c r="C4" s="8"/>
      <c r="D4" s="8"/>
      <c r="E4" s="8"/>
      <c r="F4" s="8"/>
      <c r="G4" s="8"/>
      <c r="H4" s="8"/>
      <c r="I4" s="26">
        <v>0</v>
      </c>
    </row>
    <row r="5" spans="1:9" hidden="1" outlineLevel="1" x14ac:dyDescent="0.25">
      <c r="A5" s="13" t="s">
        <v>152</v>
      </c>
      <c r="B5" s="9" t="s">
        <v>128</v>
      </c>
      <c r="C5" s="8"/>
      <c r="D5" s="8"/>
      <c r="E5" s="8"/>
      <c r="F5" s="8"/>
      <c r="G5" s="8"/>
      <c r="H5" s="8"/>
      <c r="I5" s="11">
        <f t="shared" ref="I5:I47" si="0">SUM(C5:H5)</f>
        <v>0</v>
      </c>
    </row>
    <row r="6" spans="1:9" hidden="1" outlineLevel="1" x14ac:dyDescent="0.25">
      <c r="A6" s="13" t="s">
        <v>153</v>
      </c>
      <c r="B6" s="9" t="s">
        <v>129</v>
      </c>
      <c r="C6" s="8"/>
      <c r="D6" s="8"/>
      <c r="E6" s="8"/>
      <c r="F6" s="8"/>
      <c r="G6" s="8"/>
      <c r="H6" s="8"/>
      <c r="I6" s="11">
        <f t="shared" si="0"/>
        <v>0</v>
      </c>
    </row>
    <row r="7" spans="1:9" hidden="1" outlineLevel="1" x14ac:dyDescent="0.25">
      <c r="A7" s="13" t="s">
        <v>154</v>
      </c>
      <c r="B7" s="9" t="s">
        <v>130</v>
      </c>
      <c r="C7" s="8"/>
      <c r="D7" s="8"/>
      <c r="E7" s="8"/>
      <c r="F7" s="8"/>
      <c r="G7" s="8"/>
      <c r="H7" s="8"/>
      <c r="I7" s="11">
        <f t="shared" si="0"/>
        <v>0</v>
      </c>
    </row>
    <row r="8" spans="1:9" hidden="1" outlineLevel="1" x14ac:dyDescent="0.25">
      <c r="A8" s="13" t="s">
        <v>155</v>
      </c>
      <c r="B8" s="9" t="s">
        <v>131</v>
      </c>
      <c r="C8" s="8"/>
      <c r="D8" s="8"/>
      <c r="E8" s="8"/>
      <c r="F8" s="8"/>
      <c r="G8" s="8"/>
      <c r="H8" s="8"/>
      <c r="I8" s="11">
        <f t="shared" si="0"/>
        <v>0</v>
      </c>
    </row>
    <row r="9" spans="1:9" hidden="1" outlineLevel="1" x14ac:dyDescent="0.25">
      <c r="A9" s="13" t="s">
        <v>156</v>
      </c>
      <c r="B9" s="9" t="s">
        <v>132</v>
      </c>
      <c r="C9" s="8"/>
      <c r="D9" s="8"/>
      <c r="E9" s="8"/>
      <c r="F9" s="8"/>
      <c r="G9" s="8"/>
      <c r="H9" s="8"/>
      <c r="I9" s="11">
        <f t="shared" si="0"/>
        <v>0</v>
      </c>
    </row>
    <row r="10" spans="1:9" hidden="1" outlineLevel="1" x14ac:dyDescent="0.25">
      <c r="A10" s="13" t="s">
        <v>157</v>
      </c>
      <c r="B10" s="9" t="s">
        <v>133</v>
      </c>
      <c r="C10" s="8"/>
      <c r="D10" s="8"/>
      <c r="E10" s="8"/>
      <c r="F10" s="8"/>
      <c r="G10" s="8"/>
      <c r="H10" s="8"/>
      <c r="I10" s="11">
        <f t="shared" si="0"/>
        <v>0</v>
      </c>
    </row>
    <row r="11" spans="1:9" hidden="1" outlineLevel="1" x14ac:dyDescent="0.25">
      <c r="A11" s="13" t="s">
        <v>158</v>
      </c>
      <c r="B11" s="9" t="s">
        <v>134</v>
      </c>
      <c r="C11" s="8"/>
      <c r="D11" s="8"/>
      <c r="E11" s="8"/>
      <c r="F11" s="8"/>
      <c r="G11" s="8"/>
      <c r="H11" s="8"/>
      <c r="I11" s="11">
        <f t="shared" si="0"/>
        <v>0</v>
      </c>
    </row>
    <row r="12" spans="1:9" hidden="1" outlineLevel="1" x14ac:dyDescent="0.25">
      <c r="A12" s="13" t="s">
        <v>159</v>
      </c>
      <c r="B12" s="9" t="s">
        <v>135</v>
      </c>
      <c r="C12" s="8"/>
      <c r="D12" s="8"/>
      <c r="E12" s="8"/>
      <c r="F12" s="8"/>
      <c r="G12" s="8"/>
      <c r="H12" s="8"/>
      <c r="I12" s="11">
        <f t="shared" si="0"/>
        <v>0</v>
      </c>
    </row>
    <row r="13" spans="1:9" hidden="1" outlineLevel="1" x14ac:dyDescent="0.25">
      <c r="A13" s="13" t="s">
        <v>160</v>
      </c>
      <c r="B13" s="9" t="s">
        <v>136</v>
      </c>
      <c r="C13" s="8"/>
      <c r="D13" s="8"/>
      <c r="E13" s="8"/>
      <c r="F13" s="8"/>
      <c r="G13" s="8"/>
      <c r="H13" s="8"/>
      <c r="I13" s="11">
        <f t="shared" si="0"/>
        <v>0</v>
      </c>
    </row>
    <row r="14" spans="1:9" hidden="1" outlineLevel="1" x14ac:dyDescent="0.25">
      <c r="A14" s="13" t="s">
        <v>161</v>
      </c>
      <c r="B14" s="9" t="s">
        <v>137</v>
      </c>
      <c r="C14" s="8"/>
      <c r="D14" s="8"/>
      <c r="E14" s="8"/>
      <c r="F14" s="8"/>
      <c r="G14" s="8"/>
      <c r="H14" s="8"/>
      <c r="I14" s="11">
        <f t="shared" si="0"/>
        <v>0</v>
      </c>
    </row>
    <row r="15" spans="1:9" hidden="1" outlineLevel="1" x14ac:dyDescent="0.25">
      <c r="A15" s="13" t="s">
        <v>162</v>
      </c>
      <c r="B15" s="9" t="s">
        <v>138</v>
      </c>
      <c r="C15" s="8"/>
      <c r="D15" s="8"/>
      <c r="E15" s="8"/>
      <c r="F15" s="8"/>
      <c r="G15" s="8"/>
      <c r="H15" s="8"/>
      <c r="I15" s="11">
        <f t="shared" si="0"/>
        <v>0</v>
      </c>
    </row>
    <row r="16" spans="1:9" hidden="1" outlineLevel="1" x14ac:dyDescent="0.25">
      <c r="A16" s="13" t="s">
        <v>163</v>
      </c>
      <c r="B16" s="9" t="s">
        <v>139</v>
      </c>
      <c r="C16" s="8"/>
      <c r="D16" s="8"/>
      <c r="E16" s="8"/>
      <c r="F16" s="8"/>
      <c r="G16" s="8"/>
      <c r="H16" s="8"/>
      <c r="I16" s="11">
        <f t="shared" si="0"/>
        <v>0</v>
      </c>
    </row>
    <row r="17" spans="1:9" hidden="1" outlineLevel="1" x14ac:dyDescent="0.25">
      <c r="A17" s="13" t="s">
        <v>164</v>
      </c>
      <c r="B17" s="9" t="s">
        <v>140</v>
      </c>
      <c r="C17" s="8"/>
      <c r="D17" s="8"/>
      <c r="E17" s="8"/>
      <c r="F17" s="8"/>
      <c r="G17" s="8"/>
      <c r="H17" s="8"/>
      <c r="I17" s="11">
        <f t="shared" si="0"/>
        <v>0</v>
      </c>
    </row>
    <row r="18" spans="1:9" hidden="1" outlineLevel="1" x14ac:dyDescent="0.25">
      <c r="A18" s="13" t="s">
        <v>165</v>
      </c>
      <c r="B18" s="9" t="s">
        <v>141</v>
      </c>
      <c r="C18" s="8"/>
      <c r="D18" s="8"/>
      <c r="E18" s="8"/>
      <c r="F18" s="8"/>
      <c r="G18" s="8"/>
      <c r="H18" s="8"/>
      <c r="I18" s="11">
        <f t="shared" si="0"/>
        <v>0</v>
      </c>
    </row>
    <row r="19" spans="1:9" hidden="1" outlineLevel="1" x14ac:dyDescent="0.25">
      <c r="A19" s="13" t="s">
        <v>166</v>
      </c>
      <c r="B19" s="9" t="s">
        <v>142</v>
      </c>
      <c r="C19" s="8"/>
      <c r="D19" s="8"/>
      <c r="E19" s="8"/>
      <c r="F19" s="8"/>
      <c r="G19" s="8"/>
      <c r="H19" s="8"/>
      <c r="I19" s="11">
        <f t="shared" si="0"/>
        <v>0</v>
      </c>
    </row>
    <row r="20" spans="1:9" hidden="1" outlineLevel="1" x14ac:dyDescent="0.25">
      <c r="A20" s="13" t="s">
        <v>167</v>
      </c>
      <c r="B20" s="9" t="s">
        <v>143</v>
      </c>
      <c r="C20" s="8"/>
      <c r="D20" s="8"/>
      <c r="E20" s="8"/>
      <c r="F20" s="8"/>
      <c r="G20" s="8"/>
      <c r="H20" s="8"/>
      <c r="I20" s="11">
        <f t="shared" si="0"/>
        <v>0</v>
      </c>
    </row>
    <row r="21" spans="1:9" hidden="1" outlineLevel="1" x14ac:dyDescent="0.25">
      <c r="A21" s="13" t="s">
        <v>168</v>
      </c>
      <c r="B21" s="9" t="s">
        <v>144</v>
      </c>
      <c r="C21" s="8"/>
      <c r="D21" s="8"/>
      <c r="E21" s="8"/>
      <c r="F21" s="8"/>
      <c r="G21" s="8"/>
      <c r="H21" s="8"/>
      <c r="I21" s="11">
        <f t="shared" si="0"/>
        <v>0</v>
      </c>
    </row>
    <row r="22" spans="1:9" ht="14.45" hidden="1" customHeight="1" outlineLevel="1" x14ac:dyDescent="0.25">
      <c r="A22" s="13" t="s">
        <v>169</v>
      </c>
      <c r="B22" s="9" t="s">
        <v>145</v>
      </c>
      <c r="C22" s="8"/>
      <c r="D22" s="8"/>
      <c r="E22" s="8"/>
      <c r="F22" s="8"/>
      <c r="G22" s="8"/>
      <c r="H22" s="8"/>
      <c r="I22" s="11">
        <f t="shared" si="0"/>
        <v>0</v>
      </c>
    </row>
    <row r="23" spans="1:9" hidden="1" outlineLevel="1" x14ac:dyDescent="0.25">
      <c r="A23" s="13" t="s">
        <v>170</v>
      </c>
      <c r="B23" s="9" t="s">
        <v>146</v>
      </c>
      <c r="C23" s="8"/>
      <c r="D23" s="8"/>
      <c r="E23" s="8"/>
      <c r="F23" s="8"/>
      <c r="G23" s="8"/>
      <c r="H23" s="8"/>
      <c r="I23" s="11">
        <f t="shared" si="0"/>
        <v>0</v>
      </c>
    </row>
    <row r="24" spans="1:9" hidden="1" outlineLevel="1" x14ac:dyDescent="0.25">
      <c r="A24" s="13" t="s">
        <v>171</v>
      </c>
      <c r="B24" s="9" t="s">
        <v>147</v>
      </c>
      <c r="C24" s="8"/>
      <c r="D24" s="8"/>
      <c r="E24" s="8"/>
      <c r="F24" s="8"/>
      <c r="G24" s="8"/>
      <c r="H24" s="8"/>
      <c r="I24" s="11">
        <f t="shared" si="0"/>
        <v>0</v>
      </c>
    </row>
    <row r="25" spans="1:9" ht="14.45" hidden="1" customHeight="1" outlineLevel="1" x14ac:dyDescent="0.25">
      <c r="A25" s="13" t="s">
        <v>172</v>
      </c>
      <c r="B25" s="9" t="s">
        <v>148</v>
      </c>
      <c r="C25" s="8"/>
      <c r="D25" s="8"/>
      <c r="E25" s="8"/>
      <c r="F25" s="8"/>
      <c r="G25" s="8"/>
      <c r="H25" s="8"/>
      <c r="I25" s="11">
        <f t="shared" si="0"/>
        <v>0</v>
      </c>
    </row>
    <row r="26" spans="1:9" ht="14.45" hidden="1" customHeight="1" outlineLevel="1" x14ac:dyDescent="0.25">
      <c r="A26" s="13" t="s">
        <v>173</v>
      </c>
      <c r="B26" s="9" t="s">
        <v>149</v>
      </c>
      <c r="C26" s="8"/>
      <c r="D26" s="8"/>
      <c r="E26" s="8"/>
      <c r="F26" s="8"/>
      <c r="G26" s="8"/>
      <c r="H26" s="8"/>
      <c r="I26" s="11">
        <f t="shared" si="0"/>
        <v>0</v>
      </c>
    </row>
    <row r="27" spans="1:9" ht="14.45" hidden="1" customHeight="1" outlineLevel="1" x14ac:dyDescent="0.25">
      <c r="A27" s="13" t="s">
        <v>174</v>
      </c>
      <c r="B27" s="9" t="s">
        <v>150</v>
      </c>
      <c r="C27" s="8"/>
      <c r="D27" s="8"/>
      <c r="E27" s="8"/>
      <c r="F27" s="8"/>
      <c r="G27" s="8"/>
      <c r="H27" s="8"/>
      <c r="I27" s="11">
        <f t="shared" si="0"/>
        <v>0</v>
      </c>
    </row>
    <row r="28" spans="1:9" ht="14.45" hidden="1" customHeight="1" outlineLevel="1" x14ac:dyDescent="0.25">
      <c r="A28" s="13" t="s">
        <v>175</v>
      </c>
      <c r="B28" s="9" t="s">
        <v>151</v>
      </c>
      <c r="C28" s="8"/>
      <c r="D28" s="8"/>
      <c r="E28" s="8"/>
      <c r="F28" s="8"/>
      <c r="G28" s="8"/>
      <c r="H28" s="8"/>
      <c r="I28" s="11">
        <f t="shared" si="0"/>
        <v>0</v>
      </c>
    </row>
    <row r="29" spans="1:9" ht="25.5" collapsed="1" x14ac:dyDescent="0.25">
      <c r="A29" s="18" t="s">
        <v>176</v>
      </c>
      <c r="B29" s="20"/>
      <c r="C29" s="8"/>
      <c r="D29" s="8"/>
      <c r="E29" s="8"/>
      <c r="F29" s="8"/>
      <c r="G29" s="8"/>
      <c r="H29" s="8"/>
      <c r="I29" s="26">
        <v>0</v>
      </c>
    </row>
    <row r="30" spans="1:9" hidden="1" outlineLevel="1" x14ac:dyDescent="0.25">
      <c r="A30" s="13" t="s">
        <v>192</v>
      </c>
      <c r="B30" s="9" t="s">
        <v>177</v>
      </c>
      <c r="C30" s="8"/>
      <c r="D30" s="8"/>
      <c r="E30" s="8"/>
      <c r="F30" s="8"/>
      <c r="G30" s="8"/>
      <c r="H30" s="8"/>
      <c r="I30" s="11">
        <f t="shared" si="0"/>
        <v>0</v>
      </c>
    </row>
    <row r="31" spans="1:9" hidden="1" outlineLevel="1" x14ac:dyDescent="0.25">
      <c r="A31" s="13" t="s">
        <v>193</v>
      </c>
      <c r="B31" s="9" t="s">
        <v>178</v>
      </c>
      <c r="C31" s="8"/>
      <c r="D31" s="8"/>
      <c r="E31" s="8"/>
      <c r="F31" s="8"/>
      <c r="G31" s="8"/>
      <c r="H31" s="8"/>
      <c r="I31" s="11">
        <f t="shared" si="0"/>
        <v>0</v>
      </c>
    </row>
    <row r="32" spans="1:9" hidden="1" outlineLevel="1" x14ac:dyDescent="0.25">
      <c r="A32" s="13" t="s">
        <v>194</v>
      </c>
      <c r="B32" s="9" t="s">
        <v>179</v>
      </c>
      <c r="C32" s="8"/>
      <c r="D32" s="8"/>
      <c r="E32" s="8"/>
      <c r="F32" s="8"/>
      <c r="G32" s="8"/>
      <c r="H32" s="8"/>
      <c r="I32" s="11">
        <f t="shared" ref="I32:I43" si="1">SUM(C32:H32)</f>
        <v>0</v>
      </c>
    </row>
    <row r="33" spans="1:9" hidden="1" outlineLevel="1" x14ac:dyDescent="0.25">
      <c r="A33" s="13" t="s">
        <v>195</v>
      </c>
      <c r="B33" s="9" t="s">
        <v>180</v>
      </c>
      <c r="C33" s="8"/>
      <c r="D33" s="8"/>
      <c r="E33" s="8"/>
      <c r="F33" s="8"/>
      <c r="G33" s="8"/>
      <c r="H33" s="8"/>
      <c r="I33" s="11">
        <f t="shared" si="1"/>
        <v>0</v>
      </c>
    </row>
    <row r="34" spans="1:9" hidden="1" outlineLevel="1" x14ac:dyDescent="0.25">
      <c r="A34" s="13" t="s">
        <v>196</v>
      </c>
      <c r="B34" s="9" t="s">
        <v>181</v>
      </c>
      <c r="C34" s="8"/>
      <c r="D34" s="8"/>
      <c r="E34" s="8"/>
      <c r="F34" s="8"/>
      <c r="G34" s="8"/>
      <c r="H34" s="8"/>
      <c r="I34" s="11">
        <f t="shared" si="1"/>
        <v>0</v>
      </c>
    </row>
    <row r="35" spans="1:9" hidden="1" outlineLevel="1" x14ac:dyDescent="0.25">
      <c r="A35" s="13" t="s">
        <v>197</v>
      </c>
      <c r="B35" s="9" t="s">
        <v>182</v>
      </c>
      <c r="C35" s="8"/>
      <c r="D35" s="8"/>
      <c r="E35" s="8"/>
      <c r="F35" s="8"/>
      <c r="G35" s="8"/>
      <c r="H35" s="8"/>
      <c r="I35" s="11">
        <f t="shared" si="1"/>
        <v>0</v>
      </c>
    </row>
    <row r="36" spans="1:9" hidden="1" outlineLevel="1" x14ac:dyDescent="0.25">
      <c r="A36" s="13" t="s">
        <v>198</v>
      </c>
      <c r="B36" s="9" t="s">
        <v>183</v>
      </c>
      <c r="C36" s="8"/>
      <c r="D36" s="8"/>
      <c r="E36" s="8"/>
      <c r="F36" s="8"/>
      <c r="G36" s="8"/>
      <c r="H36" s="8"/>
      <c r="I36" s="11">
        <f t="shared" si="1"/>
        <v>0</v>
      </c>
    </row>
    <row r="37" spans="1:9" hidden="1" outlineLevel="1" x14ac:dyDescent="0.25">
      <c r="A37" s="13" t="s">
        <v>199</v>
      </c>
      <c r="B37" s="9" t="s">
        <v>184</v>
      </c>
      <c r="C37" s="8"/>
      <c r="D37" s="8"/>
      <c r="E37" s="8"/>
      <c r="F37" s="8"/>
      <c r="G37" s="8"/>
      <c r="H37" s="8"/>
      <c r="I37" s="11">
        <f t="shared" si="1"/>
        <v>0</v>
      </c>
    </row>
    <row r="38" spans="1:9" hidden="1" outlineLevel="1" x14ac:dyDescent="0.25">
      <c r="A38" s="29" t="s">
        <v>411</v>
      </c>
      <c r="B38" s="28" t="s">
        <v>412</v>
      </c>
      <c r="C38" s="8"/>
      <c r="D38" s="8"/>
      <c r="E38" s="8"/>
      <c r="F38" s="8"/>
      <c r="G38" s="8"/>
      <c r="H38" s="8"/>
      <c r="I38" s="11">
        <f t="shared" si="1"/>
        <v>0</v>
      </c>
    </row>
    <row r="39" spans="1:9" hidden="1" outlineLevel="1" x14ac:dyDescent="0.25">
      <c r="A39" s="13" t="s">
        <v>200</v>
      </c>
      <c r="B39" s="9" t="s">
        <v>185</v>
      </c>
      <c r="C39" s="8"/>
      <c r="D39" s="8"/>
      <c r="E39" s="8"/>
      <c r="F39" s="8"/>
      <c r="G39" s="8"/>
      <c r="H39" s="8"/>
      <c r="I39" s="11">
        <f t="shared" si="1"/>
        <v>0</v>
      </c>
    </row>
    <row r="40" spans="1:9" hidden="1" outlineLevel="1" x14ac:dyDescent="0.25">
      <c r="A40" s="13" t="s">
        <v>201</v>
      </c>
      <c r="B40" s="9" t="s">
        <v>186</v>
      </c>
      <c r="C40" s="8"/>
      <c r="D40" s="8"/>
      <c r="E40" s="8"/>
      <c r="F40" s="8"/>
      <c r="G40" s="8"/>
      <c r="H40" s="8"/>
      <c r="I40" s="11">
        <f t="shared" si="1"/>
        <v>0</v>
      </c>
    </row>
    <row r="41" spans="1:9" hidden="1" outlineLevel="1" x14ac:dyDescent="0.25">
      <c r="A41" s="13" t="s">
        <v>202</v>
      </c>
      <c r="B41" s="9" t="s">
        <v>187</v>
      </c>
      <c r="C41" s="8"/>
      <c r="D41" s="8"/>
      <c r="E41" s="8"/>
      <c r="F41" s="8"/>
      <c r="G41" s="8"/>
      <c r="H41" s="8"/>
      <c r="I41" s="11">
        <f t="shared" si="1"/>
        <v>0</v>
      </c>
    </row>
    <row r="42" spans="1:9" hidden="1" outlineLevel="1" x14ac:dyDescent="0.25">
      <c r="A42" s="13" t="s">
        <v>203</v>
      </c>
      <c r="B42" s="9" t="s">
        <v>188</v>
      </c>
      <c r="C42" s="8"/>
      <c r="D42" s="8"/>
      <c r="E42" s="8"/>
      <c r="F42" s="8"/>
      <c r="G42" s="8"/>
      <c r="H42" s="8"/>
      <c r="I42" s="11">
        <f t="shared" si="1"/>
        <v>0</v>
      </c>
    </row>
    <row r="43" spans="1:9" hidden="1" outlineLevel="1" x14ac:dyDescent="0.25">
      <c r="A43" s="13" t="s">
        <v>204</v>
      </c>
      <c r="B43" s="9" t="s">
        <v>189</v>
      </c>
      <c r="C43" s="8"/>
      <c r="D43" s="8"/>
      <c r="E43" s="8"/>
      <c r="F43" s="8"/>
      <c r="G43" s="8"/>
      <c r="H43" s="8"/>
      <c r="I43" s="11">
        <f t="shared" si="1"/>
        <v>0</v>
      </c>
    </row>
    <row r="44" spans="1:9" hidden="1" outlineLevel="1" x14ac:dyDescent="0.25">
      <c r="A44" s="13" t="s">
        <v>205</v>
      </c>
      <c r="B44" s="9" t="s">
        <v>190</v>
      </c>
      <c r="C44" s="8"/>
      <c r="D44" s="8"/>
      <c r="E44" s="8"/>
      <c r="F44" s="8"/>
      <c r="G44" s="8"/>
      <c r="H44" s="8"/>
      <c r="I44" s="11">
        <f t="shared" si="0"/>
        <v>0</v>
      </c>
    </row>
    <row r="45" spans="1:9" hidden="1" outlineLevel="1" x14ac:dyDescent="0.25">
      <c r="A45" s="13" t="s">
        <v>206</v>
      </c>
      <c r="B45" s="9" t="s">
        <v>191</v>
      </c>
      <c r="C45" s="8"/>
      <c r="D45" s="8"/>
      <c r="E45" s="8"/>
      <c r="F45" s="8"/>
      <c r="G45" s="8"/>
      <c r="H45" s="8"/>
      <c r="I45" s="11">
        <f t="shared" si="0"/>
        <v>0</v>
      </c>
    </row>
    <row r="46" spans="1:9" hidden="1" outlineLevel="1" x14ac:dyDescent="0.25">
      <c r="A46" s="13" t="s">
        <v>461</v>
      </c>
      <c r="B46" s="9" t="s">
        <v>460</v>
      </c>
      <c r="C46" s="8"/>
      <c r="D46" s="8"/>
      <c r="E46" s="8"/>
      <c r="F46" s="8"/>
      <c r="G46" s="8"/>
      <c r="H46" s="8"/>
      <c r="I46" s="11">
        <f t="shared" si="0"/>
        <v>0</v>
      </c>
    </row>
    <row r="47" spans="1:9" hidden="1" outlineLevel="1" x14ac:dyDescent="0.25">
      <c r="A47" s="13" t="s">
        <v>462</v>
      </c>
      <c r="B47" s="9" t="s">
        <v>481</v>
      </c>
      <c r="C47" s="8"/>
      <c r="D47" s="8"/>
      <c r="E47" s="8"/>
      <c r="F47" s="8"/>
      <c r="G47" s="8"/>
      <c r="H47" s="8"/>
      <c r="I47" s="11">
        <f t="shared" si="0"/>
        <v>0</v>
      </c>
    </row>
    <row r="48" spans="1:9" hidden="1" outlineLevel="1" x14ac:dyDescent="0.25">
      <c r="A48" s="13" t="s">
        <v>463</v>
      </c>
      <c r="B48" s="9" t="s">
        <v>482</v>
      </c>
      <c r="C48" s="8"/>
      <c r="D48" s="8"/>
      <c r="E48" s="8"/>
      <c r="F48" s="8"/>
      <c r="G48" s="8"/>
      <c r="H48" s="8"/>
      <c r="I48" s="11">
        <f t="shared" ref="I48:I54" si="2">SUM(C48:H48)</f>
        <v>0</v>
      </c>
    </row>
    <row r="49" spans="1:9" hidden="1" outlineLevel="1" x14ac:dyDescent="0.25">
      <c r="A49" s="13" t="s">
        <v>464</v>
      </c>
      <c r="B49" s="9" t="s">
        <v>483</v>
      </c>
      <c r="C49" s="8"/>
      <c r="D49" s="8"/>
      <c r="E49" s="8"/>
      <c r="F49" s="8"/>
      <c r="G49" s="8"/>
      <c r="H49" s="8"/>
      <c r="I49" s="11">
        <f t="shared" si="2"/>
        <v>0</v>
      </c>
    </row>
    <row r="50" spans="1:9" hidden="1" outlineLevel="1" x14ac:dyDescent="0.25">
      <c r="A50" s="13" t="s">
        <v>507</v>
      </c>
      <c r="B50" s="9" t="s">
        <v>508</v>
      </c>
      <c r="C50" s="8"/>
      <c r="D50" s="8"/>
      <c r="E50" s="8"/>
      <c r="F50" s="8"/>
      <c r="G50" s="8"/>
      <c r="H50" s="8"/>
      <c r="I50" s="11">
        <f t="shared" si="2"/>
        <v>0</v>
      </c>
    </row>
    <row r="51" spans="1:9" hidden="1" outlineLevel="1" x14ac:dyDescent="0.25">
      <c r="A51" s="13" t="s">
        <v>465</v>
      </c>
      <c r="B51" s="9" t="s">
        <v>484</v>
      </c>
      <c r="C51" s="8"/>
      <c r="D51" s="8"/>
      <c r="E51" s="8"/>
      <c r="F51" s="8"/>
      <c r="G51" s="8"/>
      <c r="H51" s="8"/>
      <c r="I51" s="11">
        <f t="shared" si="2"/>
        <v>0</v>
      </c>
    </row>
    <row r="52" spans="1:9" hidden="1" outlineLevel="1" x14ac:dyDescent="0.25">
      <c r="A52" s="13" t="s">
        <v>466</v>
      </c>
      <c r="B52" s="9" t="s">
        <v>485</v>
      </c>
      <c r="C52" s="8"/>
      <c r="D52" s="8"/>
      <c r="E52" s="8"/>
      <c r="F52" s="8"/>
      <c r="G52" s="8"/>
      <c r="H52" s="8"/>
      <c r="I52" s="11">
        <f t="shared" si="2"/>
        <v>0</v>
      </c>
    </row>
    <row r="53" spans="1:9" hidden="1" outlineLevel="1" x14ac:dyDescent="0.25">
      <c r="A53" s="13" t="s">
        <v>511</v>
      </c>
      <c r="B53" s="9" t="s">
        <v>510</v>
      </c>
      <c r="C53" s="8"/>
      <c r="D53" s="8"/>
      <c r="E53" s="8"/>
      <c r="F53" s="8"/>
      <c r="G53" s="8"/>
      <c r="H53" s="8"/>
      <c r="I53" s="11">
        <f t="shared" si="2"/>
        <v>0</v>
      </c>
    </row>
    <row r="54" spans="1:9" hidden="1" outlineLevel="1" x14ac:dyDescent="0.25">
      <c r="A54" s="13" t="s">
        <v>509</v>
      </c>
      <c r="B54" s="9" t="s">
        <v>486</v>
      </c>
      <c r="C54" s="8"/>
      <c r="D54" s="8"/>
      <c r="E54" s="8"/>
      <c r="F54" s="8"/>
      <c r="G54" s="8"/>
      <c r="H54" s="8"/>
      <c r="I54" s="11">
        <f t="shared" si="2"/>
        <v>0</v>
      </c>
    </row>
    <row r="55" spans="1:9" ht="25.5" collapsed="1" x14ac:dyDescent="0.25">
      <c r="A55" s="18" t="s">
        <v>207</v>
      </c>
      <c r="B55" s="20"/>
      <c r="C55" s="8"/>
      <c r="D55" s="8"/>
      <c r="E55" s="8"/>
      <c r="F55" s="8"/>
      <c r="G55" s="8"/>
      <c r="H55" s="8"/>
      <c r="I55" s="26">
        <v>0</v>
      </c>
    </row>
    <row r="56" spans="1:9" hidden="1" outlineLevel="1" x14ac:dyDescent="0.25">
      <c r="A56" s="29" t="s">
        <v>458</v>
      </c>
      <c r="B56" s="28" t="s">
        <v>467</v>
      </c>
      <c r="C56" s="8"/>
      <c r="D56" s="8"/>
      <c r="E56" s="8"/>
      <c r="F56" s="8"/>
      <c r="G56" s="8"/>
      <c r="H56" s="8"/>
      <c r="I56" s="11">
        <f t="shared" ref="I56" si="3">SUM(C56:H56)</f>
        <v>0</v>
      </c>
    </row>
    <row r="57" spans="1:9" hidden="1" outlineLevel="1" x14ac:dyDescent="0.25">
      <c r="A57" s="13" t="s">
        <v>219</v>
      </c>
      <c r="B57" s="9" t="s">
        <v>208</v>
      </c>
      <c r="C57" s="8"/>
      <c r="D57" s="8"/>
      <c r="E57" s="8"/>
      <c r="F57" s="8"/>
      <c r="G57" s="8"/>
      <c r="H57" s="8"/>
      <c r="I57" s="11">
        <f t="shared" ref="I57:I132" si="4">SUM(C57:H57)</f>
        <v>0</v>
      </c>
    </row>
    <row r="58" spans="1:9" hidden="1" outlineLevel="1" x14ac:dyDescent="0.25">
      <c r="A58" s="13" t="s">
        <v>220</v>
      </c>
      <c r="B58" s="9" t="s">
        <v>209</v>
      </c>
      <c r="C58" s="8"/>
      <c r="D58" s="8"/>
      <c r="E58" s="8"/>
      <c r="F58" s="8"/>
      <c r="G58" s="8"/>
      <c r="H58" s="8"/>
      <c r="I58" s="11">
        <f t="shared" si="4"/>
        <v>0</v>
      </c>
    </row>
    <row r="59" spans="1:9" hidden="1" outlineLevel="1" x14ac:dyDescent="0.25">
      <c r="A59" s="13" t="s">
        <v>221</v>
      </c>
      <c r="B59" s="9" t="s">
        <v>210</v>
      </c>
      <c r="C59" s="8"/>
      <c r="D59" s="8"/>
      <c r="E59" s="8"/>
      <c r="F59" s="8"/>
      <c r="G59" s="8"/>
      <c r="H59" s="8"/>
      <c r="I59" s="11">
        <f t="shared" si="4"/>
        <v>0</v>
      </c>
    </row>
    <row r="60" spans="1:9" hidden="1" outlineLevel="1" x14ac:dyDescent="0.25">
      <c r="A60" s="13" t="s">
        <v>222</v>
      </c>
      <c r="B60" s="9" t="s">
        <v>211</v>
      </c>
      <c r="C60" s="8"/>
      <c r="D60" s="8"/>
      <c r="E60" s="8"/>
      <c r="F60" s="8"/>
      <c r="G60" s="8"/>
      <c r="H60" s="8"/>
      <c r="I60" s="11">
        <f t="shared" si="4"/>
        <v>0</v>
      </c>
    </row>
    <row r="61" spans="1:9" hidden="1" outlineLevel="1" x14ac:dyDescent="0.25">
      <c r="A61" s="13" t="s">
        <v>223</v>
      </c>
      <c r="B61" s="9" t="s">
        <v>212</v>
      </c>
      <c r="C61" s="8"/>
      <c r="D61" s="8"/>
      <c r="E61" s="8"/>
      <c r="F61" s="8"/>
      <c r="G61" s="8"/>
      <c r="H61" s="8"/>
      <c r="I61" s="11">
        <f t="shared" si="4"/>
        <v>0</v>
      </c>
    </row>
    <row r="62" spans="1:9" hidden="1" outlineLevel="1" x14ac:dyDescent="0.25">
      <c r="A62" s="13" t="s">
        <v>224</v>
      </c>
      <c r="B62" s="9" t="s">
        <v>213</v>
      </c>
      <c r="C62" s="8"/>
      <c r="D62" s="8"/>
      <c r="E62" s="8"/>
      <c r="F62" s="8"/>
      <c r="G62" s="8"/>
      <c r="H62" s="8"/>
      <c r="I62" s="11">
        <f t="shared" si="4"/>
        <v>0</v>
      </c>
    </row>
    <row r="63" spans="1:9" hidden="1" outlineLevel="1" x14ac:dyDescent="0.25">
      <c r="A63" s="13" t="s">
        <v>225</v>
      </c>
      <c r="B63" s="9" t="s">
        <v>214</v>
      </c>
      <c r="C63" s="8"/>
      <c r="D63" s="8"/>
      <c r="E63" s="8"/>
      <c r="F63" s="8"/>
      <c r="G63" s="8"/>
      <c r="H63" s="8"/>
      <c r="I63" s="11">
        <f t="shared" si="4"/>
        <v>0</v>
      </c>
    </row>
    <row r="64" spans="1:9" hidden="1" outlineLevel="1" x14ac:dyDescent="0.25">
      <c r="A64" s="13" t="s">
        <v>226</v>
      </c>
      <c r="B64" s="9" t="s">
        <v>215</v>
      </c>
      <c r="C64" s="8"/>
      <c r="D64" s="8"/>
      <c r="E64" s="8"/>
      <c r="F64" s="8"/>
      <c r="G64" s="8"/>
      <c r="H64" s="8"/>
      <c r="I64" s="11">
        <f t="shared" si="4"/>
        <v>0</v>
      </c>
    </row>
    <row r="65" spans="1:9" hidden="1" outlineLevel="1" x14ac:dyDescent="0.25">
      <c r="A65" s="13" t="s">
        <v>227</v>
      </c>
      <c r="B65" s="9" t="s">
        <v>216</v>
      </c>
      <c r="C65" s="8"/>
      <c r="D65" s="8"/>
      <c r="E65" s="8"/>
      <c r="F65" s="8"/>
      <c r="G65" s="8"/>
      <c r="H65" s="8"/>
      <c r="I65" s="11">
        <f t="shared" si="4"/>
        <v>0</v>
      </c>
    </row>
    <row r="66" spans="1:9" hidden="1" outlineLevel="1" x14ac:dyDescent="0.25">
      <c r="A66" s="13" t="s">
        <v>228</v>
      </c>
      <c r="B66" s="9" t="s">
        <v>217</v>
      </c>
      <c r="C66" s="8"/>
      <c r="D66" s="8"/>
      <c r="E66" s="8"/>
      <c r="F66" s="8"/>
      <c r="G66" s="8"/>
      <c r="H66" s="8"/>
      <c r="I66" s="11">
        <f t="shared" si="4"/>
        <v>0</v>
      </c>
    </row>
    <row r="67" spans="1:9" hidden="1" outlineLevel="1" x14ac:dyDescent="0.25">
      <c r="A67" s="13" t="s">
        <v>229</v>
      </c>
      <c r="B67" s="9" t="s">
        <v>218</v>
      </c>
      <c r="C67" s="8"/>
      <c r="D67" s="8"/>
      <c r="E67" s="8"/>
      <c r="F67" s="8"/>
      <c r="G67" s="8"/>
      <c r="H67" s="8"/>
      <c r="I67" s="11">
        <f t="shared" si="4"/>
        <v>0</v>
      </c>
    </row>
    <row r="68" spans="1:9" hidden="1" outlineLevel="1" x14ac:dyDescent="0.25">
      <c r="A68" s="30" t="s">
        <v>457</v>
      </c>
      <c r="B68" s="28" t="s">
        <v>413</v>
      </c>
      <c r="C68" s="8"/>
      <c r="D68" s="8"/>
      <c r="E68" s="8"/>
      <c r="F68" s="8"/>
      <c r="G68" s="8"/>
      <c r="H68" s="8"/>
      <c r="I68" s="11">
        <f t="shared" si="4"/>
        <v>0</v>
      </c>
    </row>
    <row r="69" spans="1:9" hidden="1" outlineLevel="1" x14ac:dyDescent="0.25">
      <c r="A69" s="30" t="s">
        <v>414</v>
      </c>
      <c r="B69" s="28" t="s">
        <v>415</v>
      </c>
      <c r="C69" s="8"/>
      <c r="D69" s="8"/>
      <c r="E69" s="8"/>
      <c r="F69" s="8"/>
      <c r="G69" s="8"/>
      <c r="H69" s="8"/>
      <c r="I69" s="11">
        <f t="shared" si="4"/>
        <v>0</v>
      </c>
    </row>
    <row r="70" spans="1:9" hidden="1" outlineLevel="1" x14ac:dyDescent="0.25">
      <c r="A70" s="30" t="s">
        <v>416</v>
      </c>
      <c r="B70" s="28" t="s">
        <v>417</v>
      </c>
      <c r="C70" s="8"/>
      <c r="D70" s="8"/>
      <c r="E70" s="8"/>
      <c r="F70" s="8"/>
      <c r="G70" s="8"/>
      <c r="H70" s="8"/>
      <c r="I70" s="11">
        <f t="shared" si="4"/>
        <v>0</v>
      </c>
    </row>
    <row r="71" spans="1:9" hidden="1" outlineLevel="1" x14ac:dyDescent="0.25">
      <c r="A71" s="30" t="s">
        <v>418</v>
      </c>
      <c r="B71" s="28" t="s">
        <v>419</v>
      </c>
      <c r="C71" s="8"/>
      <c r="D71" s="8"/>
      <c r="E71" s="8"/>
      <c r="F71" s="8"/>
      <c r="G71" s="8"/>
      <c r="H71" s="8"/>
      <c r="I71" s="11">
        <f t="shared" si="4"/>
        <v>0</v>
      </c>
    </row>
    <row r="72" spans="1:9" hidden="1" outlineLevel="1" x14ac:dyDescent="0.25">
      <c r="A72" s="30" t="s">
        <v>420</v>
      </c>
      <c r="B72" s="28" t="s">
        <v>421</v>
      </c>
      <c r="C72" s="8"/>
      <c r="D72" s="8"/>
      <c r="E72" s="8"/>
      <c r="F72" s="8"/>
      <c r="G72" s="8"/>
      <c r="H72" s="8"/>
      <c r="I72" s="11">
        <f t="shared" si="4"/>
        <v>0</v>
      </c>
    </row>
    <row r="73" spans="1:9" hidden="1" outlineLevel="1" x14ac:dyDescent="0.25">
      <c r="A73" s="30" t="s">
        <v>422</v>
      </c>
      <c r="B73" s="28" t="s">
        <v>423</v>
      </c>
      <c r="C73" s="8"/>
      <c r="D73" s="8"/>
      <c r="E73" s="8"/>
      <c r="F73" s="8"/>
      <c r="G73" s="8"/>
      <c r="H73" s="8"/>
      <c r="I73" s="11">
        <f t="shared" si="4"/>
        <v>0</v>
      </c>
    </row>
    <row r="74" spans="1:9" hidden="1" outlineLevel="1" x14ac:dyDescent="0.25">
      <c r="A74" s="30" t="s">
        <v>424</v>
      </c>
      <c r="B74" s="28" t="s">
        <v>425</v>
      </c>
      <c r="C74" s="8"/>
      <c r="D74" s="8"/>
      <c r="E74" s="8"/>
      <c r="F74" s="8"/>
      <c r="G74" s="8"/>
      <c r="H74" s="8"/>
      <c r="I74" s="11">
        <f t="shared" si="4"/>
        <v>0</v>
      </c>
    </row>
    <row r="75" spans="1:9" hidden="1" outlineLevel="1" x14ac:dyDescent="0.25">
      <c r="A75" s="30" t="s">
        <v>426</v>
      </c>
      <c r="B75" s="28" t="s">
        <v>427</v>
      </c>
      <c r="C75" s="8"/>
      <c r="D75" s="8"/>
      <c r="E75" s="8"/>
      <c r="F75" s="8"/>
      <c r="G75" s="8"/>
      <c r="H75" s="8"/>
      <c r="I75" s="11">
        <f t="shared" si="4"/>
        <v>0</v>
      </c>
    </row>
    <row r="76" spans="1:9" hidden="1" outlineLevel="1" x14ac:dyDescent="0.25">
      <c r="A76" s="30" t="s">
        <v>428</v>
      </c>
      <c r="B76" s="28" t="s">
        <v>429</v>
      </c>
      <c r="C76" s="8"/>
      <c r="D76" s="8"/>
      <c r="E76" s="8"/>
      <c r="F76" s="8"/>
      <c r="G76" s="8"/>
      <c r="H76" s="8"/>
      <c r="I76" s="11">
        <f t="shared" si="4"/>
        <v>0</v>
      </c>
    </row>
    <row r="77" spans="1:9" hidden="1" outlineLevel="1" x14ac:dyDescent="0.25">
      <c r="A77" s="30" t="s">
        <v>430</v>
      </c>
      <c r="B77" s="28" t="s">
        <v>431</v>
      </c>
      <c r="C77" s="8"/>
      <c r="D77" s="8"/>
      <c r="E77" s="8"/>
      <c r="F77" s="8"/>
      <c r="G77" s="8"/>
      <c r="H77" s="8"/>
      <c r="I77" s="11">
        <f t="shared" si="4"/>
        <v>0</v>
      </c>
    </row>
    <row r="78" spans="1:9" hidden="1" outlineLevel="1" x14ac:dyDescent="0.25">
      <c r="A78" s="30" t="s">
        <v>432</v>
      </c>
      <c r="B78" s="28" t="s">
        <v>433</v>
      </c>
      <c r="C78" s="8"/>
      <c r="D78" s="8"/>
      <c r="E78" s="8"/>
      <c r="F78" s="8"/>
      <c r="G78" s="8"/>
      <c r="H78" s="8"/>
      <c r="I78" s="11">
        <f t="shared" si="4"/>
        <v>0</v>
      </c>
    </row>
    <row r="79" spans="1:9" hidden="1" outlineLevel="1" x14ac:dyDescent="0.25">
      <c r="A79" s="30" t="s">
        <v>434</v>
      </c>
      <c r="B79" s="28" t="s">
        <v>435</v>
      </c>
      <c r="C79" s="8"/>
      <c r="D79" s="8"/>
      <c r="E79" s="8"/>
      <c r="F79" s="8"/>
      <c r="G79" s="8"/>
      <c r="H79" s="8"/>
      <c r="I79" s="11">
        <f t="shared" si="4"/>
        <v>0</v>
      </c>
    </row>
    <row r="80" spans="1:9" hidden="1" outlineLevel="1" x14ac:dyDescent="0.25">
      <c r="A80" s="13" t="s">
        <v>462</v>
      </c>
      <c r="B80" s="9" t="s">
        <v>481</v>
      </c>
      <c r="C80" s="8"/>
      <c r="D80" s="8"/>
      <c r="E80" s="8"/>
      <c r="F80" s="8"/>
      <c r="G80" s="8"/>
      <c r="H80" s="8"/>
      <c r="I80" s="11">
        <f t="shared" si="4"/>
        <v>0</v>
      </c>
    </row>
    <row r="81" spans="1:9" hidden="1" outlineLevel="1" x14ac:dyDescent="0.25">
      <c r="A81" s="13" t="s">
        <v>463</v>
      </c>
      <c r="B81" s="9" t="s">
        <v>482</v>
      </c>
      <c r="C81" s="8"/>
      <c r="D81" s="8"/>
      <c r="E81" s="8"/>
      <c r="F81" s="8"/>
      <c r="G81" s="8"/>
      <c r="H81" s="8"/>
      <c r="I81" s="11">
        <f t="shared" si="4"/>
        <v>0</v>
      </c>
    </row>
    <row r="82" spans="1:9" hidden="1" outlineLevel="1" x14ac:dyDescent="0.25">
      <c r="A82" s="13" t="s">
        <v>464</v>
      </c>
      <c r="B82" s="9" t="s">
        <v>483</v>
      </c>
      <c r="C82" s="8"/>
      <c r="D82" s="8"/>
      <c r="E82" s="8"/>
      <c r="F82" s="8"/>
      <c r="G82" s="8"/>
      <c r="H82" s="8"/>
      <c r="I82" s="11">
        <f t="shared" si="4"/>
        <v>0</v>
      </c>
    </row>
    <row r="83" spans="1:9" hidden="1" outlineLevel="1" x14ac:dyDescent="0.25">
      <c r="A83" s="13" t="s">
        <v>507</v>
      </c>
      <c r="B83" s="9" t="s">
        <v>508</v>
      </c>
      <c r="C83" s="8"/>
      <c r="D83" s="8"/>
      <c r="E83" s="8"/>
      <c r="F83" s="8"/>
      <c r="G83" s="8"/>
      <c r="H83" s="8"/>
      <c r="I83" s="11">
        <f t="shared" si="4"/>
        <v>0</v>
      </c>
    </row>
    <row r="84" spans="1:9" hidden="1" outlineLevel="1" x14ac:dyDescent="0.25">
      <c r="A84" s="13" t="s">
        <v>465</v>
      </c>
      <c r="B84" s="9" t="s">
        <v>484</v>
      </c>
      <c r="C84" s="8"/>
      <c r="D84" s="8"/>
      <c r="E84" s="8"/>
      <c r="F84" s="8"/>
      <c r="G84" s="8"/>
      <c r="H84" s="8"/>
      <c r="I84" s="11">
        <f t="shared" si="4"/>
        <v>0</v>
      </c>
    </row>
    <row r="85" spans="1:9" hidden="1" outlineLevel="1" x14ac:dyDescent="0.25">
      <c r="A85" s="13" t="s">
        <v>230</v>
      </c>
      <c r="B85" s="9" t="s">
        <v>487</v>
      </c>
      <c r="C85" s="8"/>
      <c r="D85" s="8"/>
      <c r="E85" s="8"/>
      <c r="F85" s="8"/>
      <c r="G85" s="8"/>
      <c r="H85" s="8"/>
      <c r="I85" s="11">
        <f t="shared" si="4"/>
        <v>0</v>
      </c>
    </row>
    <row r="86" spans="1:9" hidden="1" outlineLevel="1" x14ac:dyDescent="0.25">
      <c r="A86" s="13" t="s">
        <v>231</v>
      </c>
      <c r="B86" s="9" t="s">
        <v>488</v>
      </c>
      <c r="C86" s="8"/>
      <c r="D86" s="8"/>
      <c r="E86" s="8"/>
      <c r="F86" s="8"/>
      <c r="G86" s="8"/>
      <c r="H86" s="8"/>
      <c r="I86" s="11">
        <f t="shared" si="4"/>
        <v>0</v>
      </c>
    </row>
    <row r="87" spans="1:9" hidden="1" outlineLevel="1" x14ac:dyDescent="0.25">
      <c r="A87" s="13" t="s">
        <v>466</v>
      </c>
      <c r="B87" s="9" t="s">
        <v>485</v>
      </c>
      <c r="C87" s="8"/>
      <c r="D87" s="8"/>
      <c r="E87" s="8"/>
      <c r="F87" s="8"/>
      <c r="G87" s="8"/>
      <c r="H87" s="8"/>
      <c r="I87" s="11">
        <f t="shared" si="4"/>
        <v>0</v>
      </c>
    </row>
    <row r="88" spans="1:9" hidden="1" outlineLevel="1" x14ac:dyDescent="0.25">
      <c r="A88" s="13" t="s">
        <v>511</v>
      </c>
      <c r="B88" s="9" t="s">
        <v>510</v>
      </c>
      <c r="C88" s="8"/>
      <c r="D88" s="8"/>
      <c r="E88" s="8"/>
      <c r="F88" s="8"/>
      <c r="G88" s="8"/>
      <c r="H88" s="8"/>
      <c r="I88" s="11">
        <f t="shared" si="4"/>
        <v>0</v>
      </c>
    </row>
    <row r="89" spans="1:9" hidden="1" outlineLevel="1" x14ac:dyDescent="0.25">
      <c r="A89" s="13" t="s">
        <v>509</v>
      </c>
      <c r="B89" s="9" t="s">
        <v>486</v>
      </c>
      <c r="C89" s="8"/>
      <c r="D89" s="8"/>
      <c r="E89" s="8"/>
      <c r="F89" s="8"/>
      <c r="G89" s="8"/>
      <c r="H89" s="8"/>
      <c r="I89" s="11">
        <f t="shared" si="4"/>
        <v>0</v>
      </c>
    </row>
    <row r="90" spans="1:9" hidden="1" outlineLevel="1" x14ac:dyDescent="0.25">
      <c r="A90" s="13" t="s">
        <v>232</v>
      </c>
      <c r="B90" s="9" t="s">
        <v>489</v>
      </c>
      <c r="C90" s="8"/>
      <c r="D90" s="8"/>
      <c r="E90" s="8"/>
      <c r="F90" s="8"/>
      <c r="G90" s="8"/>
      <c r="H90" s="8"/>
      <c r="I90" s="11">
        <f t="shared" si="4"/>
        <v>0</v>
      </c>
    </row>
    <row r="91" spans="1:9" ht="25.5" hidden="1" outlineLevel="1" x14ac:dyDescent="0.25">
      <c r="A91" s="13" t="s">
        <v>468</v>
      </c>
      <c r="B91" s="9" t="s">
        <v>490</v>
      </c>
      <c r="C91" s="8"/>
      <c r="D91" s="8"/>
      <c r="E91" s="8"/>
      <c r="F91" s="8"/>
      <c r="G91" s="8"/>
      <c r="H91" s="8"/>
      <c r="I91" s="11">
        <f t="shared" si="4"/>
        <v>0</v>
      </c>
    </row>
    <row r="92" spans="1:9" collapsed="1" x14ac:dyDescent="0.25">
      <c r="A92" s="18" t="s">
        <v>233</v>
      </c>
      <c r="B92" s="20"/>
      <c r="C92" s="8"/>
      <c r="D92" s="8"/>
      <c r="E92" s="8"/>
      <c r="F92" s="8"/>
      <c r="G92" s="8"/>
      <c r="H92" s="8"/>
      <c r="I92" s="26">
        <v>0</v>
      </c>
    </row>
    <row r="93" spans="1:9" hidden="1" outlineLevel="1" x14ac:dyDescent="0.25">
      <c r="A93" s="13" t="s">
        <v>271</v>
      </c>
      <c r="B93" s="9" t="s">
        <v>234</v>
      </c>
      <c r="C93" s="8"/>
      <c r="D93" s="8"/>
      <c r="E93" s="8"/>
      <c r="F93" s="8"/>
      <c r="G93" s="8"/>
      <c r="H93" s="8"/>
      <c r="I93" s="11">
        <f t="shared" si="4"/>
        <v>0</v>
      </c>
    </row>
    <row r="94" spans="1:9" hidden="1" outlineLevel="1" x14ac:dyDescent="0.25">
      <c r="A94" s="13" t="s">
        <v>272</v>
      </c>
      <c r="B94" s="9" t="s">
        <v>235</v>
      </c>
      <c r="C94" s="8"/>
      <c r="D94" s="8"/>
      <c r="E94" s="8"/>
      <c r="F94" s="8"/>
      <c r="G94" s="8"/>
      <c r="H94" s="8"/>
      <c r="I94" s="11">
        <f t="shared" si="4"/>
        <v>0</v>
      </c>
    </row>
    <row r="95" spans="1:9" hidden="1" outlineLevel="1" x14ac:dyDescent="0.25">
      <c r="A95" s="13" t="s">
        <v>273</v>
      </c>
      <c r="B95" s="9" t="s">
        <v>236</v>
      </c>
      <c r="C95" s="8"/>
      <c r="D95" s="8"/>
      <c r="E95" s="8"/>
      <c r="F95" s="8"/>
      <c r="G95" s="8"/>
      <c r="H95" s="8"/>
      <c r="I95" s="11">
        <f t="shared" si="4"/>
        <v>0</v>
      </c>
    </row>
    <row r="96" spans="1:9" hidden="1" outlineLevel="1" x14ac:dyDescent="0.25">
      <c r="A96" s="13" t="s">
        <v>274</v>
      </c>
      <c r="B96" s="9" t="s">
        <v>237</v>
      </c>
      <c r="C96" s="8"/>
      <c r="D96" s="8"/>
      <c r="E96" s="8"/>
      <c r="F96" s="8"/>
      <c r="G96" s="8"/>
      <c r="H96" s="8"/>
      <c r="I96" s="11">
        <f t="shared" si="4"/>
        <v>0</v>
      </c>
    </row>
    <row r="97" spans="1:9" hidden="1" outlineLevel="1" x14ac:dyDescent="0.25">
      <c r="A97" s="13" t="s">
        <v>275</v>
      </c>
      <c r="B97" s="9" t="s">
        <v>238</v>
      </c>
      <c r="C97" s="8"/>
      <c r="D97" s="8"/>
      <c r="E97" s="8"/>
      <c r="F97" s="8"/>
      <c r="G97" s="8"/>
      <c r="H97" s="8"/>
      <c r="I97" s="11">
        <f t="shared" si="4"/>
        <v>0</v>
      </c>
    </row>
    <row r="98" spans="1:9" hidden="1" outlineLevel="1" x14ac:dyDescent="0.25">
      <c r="A98" s="13" t="s">
        <v>276</v>
      </c>
      <c r="B98" s="9" t="s">
        <v>239</v>
      </c>
      <c r="C98" s="8"/>
      <c r="D98" s="8"/>
      <c r="E98" s="8"/>
      <c r="F98" s="8"/>
      <c r="G98" s="8"/>
      <c r="H98" s="8"/>
      <c r="I98" s="11">
        <f t="shared" si="4"/>
        <v>0</v>
      </c>
    </row>
    <row r="99" spans="1:9" hidden="1" outlineLevel="1" x14ac:dyDescent="0.25">
      <c r="A99" s="13" t="s">
        <v>277</v>
      </c>
      <c r="B99" s="9" t="s">
        <v>240</v>
      </c>
      <c r="C99" s="8"/>
      <c r="D99" s="8"/>
      <c r="E99" s="8"/>
      <c r="F99" s="8"/>
      <c r="G99" s="8"/>
      <c r="H99" s="8"/>
      <c r="I99" s="11">
        <f t="shared" si="4"/>
        <v>0</v>
      </c>
    </row>
    <row r="100" spans="1:9" hidden="1" outlineLevel="1" x14ac:dyDescent="0.25">
      <c r="A100" s="13" t="s">
        <v>278</v>
      </c>
      <c r="B100" s="9" t="s">
        <v>241</v>
      </c>
      <c r="C100" s="8"/>
      <c r="D100" s="8"/>
      <c r="E100" s="8"/>
      <c r="F100" s="8"/>
      <c r="G100" s="8"/>
      <c r="H100" s="8"/>
      <c r="I100" s="11">
        <f t="shared" si="4"/>
        <v>0</v>
      </c>
    </row>
    <row r="101" spans="1:9" hidden="1" outlineLevel="1" x14ac:dyDescent="0.25">
      <c r="A101" s="13" t="s">
        <v>279</v>
      </c>
      <c r="B101" s="9" t="s">
        <v>242</v>
      </c>
      <c r="C101" s="8"/>
      <c r="D101" s="8"/>
      <c r="E101" s="8"/>
      <c r="F101" s="8"/>
      <c r="G101" s="8"/>
      <c r="H101" s="8"/>
      <c r="I101" s="11">
        <f t="shared" si="4"/>
        <v>0</v>
      </c>
    </row>
    <row r="102" spans="1:9" hidden="1" outlineLevel="1" x14ac:dyDescent="0.25">
      <c r="A102" s="13" t="s">
        <v>280</v>
      </c>
      <c r="B102" s="9" t="s">
        <v>243</v>
      </c>
      <c r="C102" s="8"/>
      <c r="D102" s="8"/>
      <c r="E102" s="8"/>
      <c r="F102" s="8"/>
      <c r="G102" s="8"/>
      <c r="H102" s="8"/>
      <c r="I102" s="11">
        <f t="shared" si="4"/>
        <v>0</v>
      </c>
    </row>
    <row r="103" spans="1:9" hidden="1" outlineLevel="1" x14ac:dyDescent="0.25">
      <c r="A103" s="13" t="s">
        <v>281</v>
      </c>
      <c r="B103" s="9" t="s">
        <v>244</v>
      </c>
      <c r="C103" s="8"/>
      <c r="D103" s="8"/>
      <c r="E103" s="8"/>
      <c r="F103" s="8"/>
      <c r="G103" s="8"/>
      <c r="H103" s="8"/>
      <c r="I103" s="11">
        <f t="shared" si="4"/>
        <v>0</v>
      </c>
    </row>
    <row r="104" spans="1:9" hidden="1" outlineLevel="1" x14ac:dyDescent="0.25">
      <c r="A104" s="13" t="s">
        <v>282</v>
      </c>
      <c r="B104" s="9" t="s">
        <v>245</v>
      </c>
      <c r="C104" s="8"/>
      <c r="D104" s="8"/>
      <c r="E104" s="8"/>
      <c r="F104" s="8"/>
      <c r="G104" s="8"/>
      <c r="H104" s="8"/>
      <c r="I104" s="11">
        <f t="shared" si="4"/>
        <v>0</v>
      </c>
    </row>
    <row r="105" spans="1:9" hidden="1" outlineLevel="1" x14ac:dyDescent="0.25">
      <c r="A105" s="13" t="s">
        <v>283</v>
      </c>
      <c r="B105" s="9" t="s">
        <v>246</v>
      </c>
      <c r="C105" s="8"/>
      <c r="D105" s="8"/>
      <c r="E105" s="8"/>
      <c r="F105" s="8"/>
      <c r="G105" s="8"/>
      <c r="H105" s="8"/>
      <c r="I105" s="11">
        <f t="shared" si="4"/>
        <v>0</v>
      </c>
    </row>
    <row r="106" spans="1:9" hidden="1" outlineLevel="1" x14ac:dyDescent="0.25">
      <c r="A106" s="13" t="s">
        <v>284</v>
      </c>
      <c r="B106" s="9" t="s">
        <v>247</v>
      </c>
      <c r="C106" s="8"/>
      <c r="D106" s="8"/>
      <c r="E106" s="8"/>
      <c r="F106" s="8"/>
      <c r="G106" s="8"/>
      <c r="H106" s="8"/>
      <c r="I106" s="11">
        <f t="shared" si="4"/>
        <v>0</v>
      </c>
    </row>
    <row r="107" spans="1:9" hidden="1" outlineLevel="1" x14ac:dyDescent="0.25">
      <c r="A107" s="13" t="s">
        <v>285</v>
      </c>
      <c r="B107" s="9" t="s">
        <v>248</v>
      </c>
      <c r="C107" s="8"/>
      <c r="D107" s="8"/>
      <c r="E107" s="8"/>
      <c r="F107" s="8"/>
      <c r="G107" s="8"/>
      <c r="H107" s="8"/>
      <c r="I107" s="11">
        <f t="shared" si="4"/>
        <v>0</v>
      </c>
    </row>
    <row r="108" spans="1:9" hidden="1" outlineLevel="1" x14ac:dyDescent="0.25">
      <c r="A108" s="13" t="s">
        <v>286</v>
      </c>
      <c r="B108" s="9" t="s">
        <v>249</v>
      </c>
      <c r="C108" s="8"/>
      <c r="D108" s="8"/>
      <c r="E108" s="8"/>
      <c r="F108" s="8"/>
      <c r="G108" s="8"/>
      <c r="H108" s="8"/>
      <c r="I108" s="11">
        <f t="shared" si="4"/>
        <v>0</v>
      </c>
    </row>
    <row r="109" spans="1:9" hidden="1" outlineLevel="1" x14ac:dyDescent="0.25">
      <c r="A109" s="13" t="s">
        <v>287</v>
      </c>
      <c r="B109" s="9" t="s">
        <v>250</v>
      </c>
      <c r="C109" s="8"/>
      <c r="D109" s="8"/>
      <c r="E109" s="8"/>
      <c r="F109" s="8"/>
      <c r="G109" s="8"/>
      <c r="H109" s="8"/>
      <c r="I109" s="11">
        <f t="shared" si="4"/>
        <v>0</v>
      </c>
    </row>
    <row r="110" spans="1:9" hidden="1" outlineLevel="1" x14ac:dyDescent="0.25">
      <c r="A110" s="13" t="s">
        <v>288</v>
      </c>
      <c r="B110" s="9" t="s">
        <v>251</v>
      </c>
      <c r="C110" s="8"/>
      <c r="D110" s="8"/>
      <c r="E110" s="8"/>
      <c r="F110" s="8"/>
      <c r="G110" s="8"/>
      <c r="H110" s="8"/>
      <c r="I110" s="11">
        <f t="shared" si="4"/>
        <v>0</v>
      </c>
    </row>
    <row r="111" spans="1:9" hidden="1" outlineLevel="1" x14ac:dyDescent="0.25">
      <c r="A111" s="13" t="s">
        <v>289</v>
      </c>
      <c r="B111" s="9" t="s">
        <v>252</v>
      </c>
      <c r="C111" s="8"/>
      <c r="D111" s="8"/>
      <c r="E111" s="8"/>
      <c r="F111" s="8"/>
      <c r="G111" s="8"/>
      <c r="H111" s="8"/>
      <c r="I111" s="11">
        <f t="shared" si="4"/>
        <v>0</v>
      </c>
    </row>
    <row r="112" spans="1:9" hidden="1" outlineLevel="1" x14ac:dyDescent="0.25">
      <c r="A112" s="32" t="s">
        <v>436</v>
      </c>
      <c r="B112" s="31" t="s">
        <v>437</v>
      </c>
      <c r="C112" s="8"/>
      <c r="D112" s="8"/>
      <c r="E112" s="8"/>
      <c r="F112" s="8"/>
      <c r="G112" s="8"/>
      <c r="H112" s="8"/>
      <c r="I112" s="11">
        <f t="shared" si="4"/>
        <v>0</v>
      </c>
    </row>
    <row r="113" spans="1:9" hidden="1" outlineLevel="1" x14ac:dyDescent="0.25">
      <c r="A113" s="32" t="s">
        <v>438</v>
      </c>
      <c r="B113" s="31" t="s">
        <v>439</v>
      </c>
      <c r="C113" s="8"/>
      <c r="D113" s="8"/>
      <c r="E113" s="8"/>
      <c r="F113" s="8"/>
      <c r="G113" s="8"/>
      <c r="H113" s="8"/>
      <c r="I113" s="11">
        <f t="shared" si="4"/>
        <v>0</v>
      </c>
    </row>
    <row r="114" spans="1:9" hidden="1" outlineLevel="1" x14ac:dyDescent="0.25">
      <c r="A114" s="13" t="s">
        <v>290</v>
      </c>
      <c r="B114" s="9" t="s">
        <v>253</v>
      </c>
      <c r="C114" s="8"/>
      <c r="D114" s="8"/>
      <c r="E114" s="8"/>
      <c r="F114" s="8"/>
      <c r="G114" s="8"/>
      <c r="H114" s="8"/>
      <c r="I114" s="11">
        <f t="shared" si="4"/>
        <v>0</v>
      </c>
    </row>
    <row r="115" spans="1:9" hidden="1" outlineLevel="1" x14ac:dyDescent="0.25">
      <c r="A115" s="13" t="s">
        <v>291</v>
      </c>
      <c r="B115" s="9" t="s">
        <v>254</v>
      </c>
      <c r="C115" s="8"/>
      <c r="D115" s="8"/>
      <c r="E115" s="8"/>
      <c r="F115" s="8"/>
      <c r="G115" s="8"/>
      <c r="H115" s="8"/>
      <c r="I115" s="11">
        <f t="shared" si="4"/>
        <v>0</v>
      </c>
    </row>
    <row r="116" spans="1:9" hidden="1" outlineLevel="1" x14ac:dyDescent="0.25">
      <c r="A116" s="13" t="s">
        <v>292</v>
      </c>
      <c r="B116" s="9" t="s">
        <v>255</v>
      </c>
      <c r="C116" s="8"/>
      <c r="D116" s="8"/>
      <c r="E116" s="8"/>
      <c r="F116" s="8"/>
      <c r="G116" s="8"/>
      <c r="H116" s="8"/>
      <c r="I116" s="11">
        <f t="shared" si="4"/>
        <v>0</v>
      </c>
    </row>
    <row r="117" spans="1:9" hidden="1" outlineLevel="1" x14ac:dyDescent="0.25">
      <c r="A117" s="13" t="s">
        <v>293</v>
      </c>
      <c r="B117" s="9" t="s">
        <v>256</v>
      </c>
      <c r="C117" s="8"/>
      <c r="D117" s="8"/>
      <c r="E117" s="8"/>
      <c r="F117" s="8"/>
      <c r="G117" s="8"/>
      <c r="H117" s="8"/>
      <c r="I117" s="11">
        <f t="shared" si="4"/>
        <v>0</v>
      </c>
    </row>
    <row r="118" spans="1:9" hidden="1" outlineLevel="1" x14ac:dyDescent="0.25">
      <c r="A118" s="13" t="s">
        <v>294</v>
      </c>
      <c r="B118" s="9" t="s">
        <v>257</v>
      </c>
      <c r="C118" s="8"/>
      <c r="D118" s="8"/>
      <c r="E118" s="8"/>
      <c r="F118" s="8"/>
      <c r="G118" s="8"/>
      <c r="H118" s="8"/>
      <c r="I118" s="11">
        <f t="shared" si="4"/>
        <v>0</v>
      </c>
    </row>
    <row r="119" spans="1:9" hidden="1" outlineLevel="1" x14ac:dyDescent="0.25">
      <c r="A119" s="13" t="s">
        <v>295</v>
      </c>
      <c r="B119" s="9" t="s">
        <v>258</v>
      </c>
      <c r="C119" s="8"/>
      <c r="D119" s="8"/>
      <c r="E119" s="8"/>
      <c r="F119" s="8"/>
      <c r="G119" s="8"/>
      <c r="H119" s="8"/>
      <c r="I119" s="11">
        <f t="shared" si="4"/>
        <v>0</v>
      </c>
    </row>
    <row r="120" spans="1:9" hidden="1" outlineLevel="1" x14ac:dyDescent="0.25">
      <c r="A120" s="13" t="s">
        <v>296</v>
      </c>
      <c r="B120" s="9" t="s">
        <v>259</v>
      </c>
      <c r="C120" s="8"/>
      <c r="D120" s="8"/>
      <c r="E120" s="8"/>
      <c r="F120" s="8"/>
      <c r="G120" s="8"/>
      <c r="H120" s="8"/>
      <c r="I120" s="11">
        <f t="shared" si="4"/>
        <v>0</v>
      </c>
    </row>
    <row r="121" spans="1:9" hidden="1" outlineLevel="1" x14ac:dyDescent="0.25">
      <c r="A121" s="13" t="s">
        <v>297</v>
      </c>
      <c r="B121" s="9" t="s">
        <v>260</v>
      </c>
      <c r="C121" s="8"/>
      <c r="D121" s="8"/>
      <c r="E121" s="8"/>
      <c r="F121" s="8"/>
      <c r="G121" s="8"/>
      <c r="H121" s="8"/>
      <c r="I121" s="11">
        <f t="shared" si="4"/>
        <v>0</v>
      </c>
    </row>
    <row r="122" spans="1:9" hidden="1" outlineLevel="1" x14ac:dyDescent="0.25">
      <c r="A122" s="13" t="s">
        <v>298</v>
      </c>
      <c r="B122" s="9" t="s">
        <v>261</v>
      </c>
      <c r="C122" s="8"/>
      <c r="D122" s="8"/>
      <c r="E122" s="8"/>
      <c r="F122" s="8"/>
      <c r="G122" s="8"/>
      <c r="H122" s="8"/>
      <c r="I122" s="11">
        <f t="shared" si="4"/>
        <v>0</v>
      </c>
    </row>
    <row r="123" spans="1:9" hidden="1" outlineLevel="1" x14ac:dyDescent="0.25">
      <c r="A123" s="13" t="s">
        <v>299</v>
      </c>
      <c r="B123" s="9" t="s">
        <v>262</v>
      </c>
      <c r="C123" s="8"/>
      <c r="D123" s="8"/>
      <c r="E123" s="8"/>
      <c r="F123" s="8"/>
      <c r="G123" s="8"/>
      <c r="H123" s="8"/>
      <c r="I123" s="11">
        <f t="shared" si="4"/>
        <v>0</v>
      </c>
    </row>
    <row r="124" spans="1:9" hidden="1" outlineLevel="1" x14ac:dyDescent="0.25">
      <c r="A124" s="13" t="s">
        <v>300</v>
      </c>
      <c r="B124" s="9" t="s">
        <v>263</v>
      </c>
      <c r="C124" s="8"/>
      <c r="D124" s="8"/>
      <c r="E124" s="8"/>
      <c r="F124" s="8"/>
      <c r="G124" s="8"/>
      <c r="H124" s="8"/>
      <c r="I124" s="11">
        <f t="shared" si="4"/>
        <v>0</v>
      </c>
    </row>
    <row r="125" spans="1:9" hidden="1" outlineLevel="1" x14ac:dyDescent="0.25">
      <c r="A125" s="13" t="s">
        <v>301</v>
      </c>
      <c r="B125" s="9" t="s">
        <v>264</v>
      </c>
      <c r="C125" s="8"/>
      <c r="D125" s="8"/>
      <c r="E125" s="8"/>
      <c r="F125" s="8"/>
      <c r="G125" s="8"/>
      <c r="H125" s="8"/>
      <c r="I125" s="11">
        <f t="shared" si="4"/>
        <v>0</v>
      </c>
    </row>
    <row r="126" spans="1:9" hidden="1" outlineLevel="1" x14ac:dyDescent="0.25">
      <c r="A126" s="13" t="s">
        <v>302</v>
      </c>
      <c r="B126" s="9" t="s">
        <v>265</v>
      </c>
      <c r="C126" s="8"/>
      <c r="D126" s="8"/>
      <c r="E126" s="8"/>
      <c r="F126" s="8"/>
      <c r="G126" s="8"/>
      <c r="H126" s="8"/>
      <c r="I126" s="11">
        <f t="shared" si="4"/>
        <v>0</v>
      </c>
    </row>
    <row r="127" spans="1:9" hidden="1" outlineLevel="1" x14ac:dyDescent="0.25">
      <c r="A127" s="13" t="s">
        <v>303</v>
      </c>
      <c r="B127" s="9" t="s">
        <v>266</v>
      </c>
      <c r="C127" s="8"/>
      <c r="D127" s="8"/>
      <c r="E127" s="8"/>
      <c r="F127" s="8"/>
      <c r="G127" s="8"/>
      <c r="H127" s="8"/>
      <c r="I127" s="11">
        <f t="shared" si="4"/>
        <v>0</v>
      </c>
    </row>
    <row r="128" spans="1:9" hidden="1" outlineLevel="1" x14ac:dyDescent="0.25">
      <c r="A128" s="13" t="s">
        <v>304</v>
      </c>
      <c r="B128" s="9" t="s">
        <v>267</v>
      </c>
      <c r="C128" s="8"/>
      <c r="D128" s="8"/>
      <c r="E128" s="8"/>
      <c r="F128" s="8"/>
      <c r="G128" s="8"/>
      <c r="H128" s="8"/>
      <c r="I128" s="11">
        <f t="shared" si="4"/>
        <v>0</v>
      </c>
    </row>
    <row r="129" spans="1:9" hidden="1" outlineLevel="1" x14ac:dyDescent="0.25">
      <c r="A129" s="13" t="s">
        <v>305</v>
      </c>
      <c r="B129" s="9" t="s">
        <v>268</v>
      </c>
      <c r="C129" s="8"/>
      <c r="D129" s="8"/>
      <c r="E129" s="8"/>
      <c r="F129" s="8"/>
      <c r="G129" s="8"/>
      <c r="H129" s="8"/>
      <c r="I129" s="11">
        <f t="shared" si="4"/>
        <v>0</v>
      </c>
    </row>
    <row r="130" spans="1:9" hidden="1" outlineLevel="1" x14ac:dyDescent="0.25">
      <c r="A130" s="13" t="s">
        <v>306</v>
      </c>
      <c r="B130" s="9" t="s">
        <v>269</v>
      </c>
      <c r="C130" s="8"/>
      <c r="D130" s="8"/>
      <c r="E130" s="8"/>
      <c r="F130" s="8"/>
      <c r="G130" s="8"/>
      <c r="H130" s="8"/>
      <c r="I130" s="11">
        <f t="shared" si="4"/>
        <v>0</v>
      </c>
    </row>
    <row r="131" spans="1:9" hidden="1" outlineLevel="1" x14ac:dyDescent="0.25">
      <c r="A131" s="13" t="s">
        <v>307</v>
      </c>
      <c r="B131" s="9" t="s">
        <v>270</v>
      </c>
      <c r="C131" s="8"/>
      <c r="D131" s="8"/>
      <c r="E131" s="8"/>
      <c r="F131" s="8"/>
      <c r="G131" s="8"/>
      <c r="H131" s="8"/>
      <c r="I131" s="11">
        <f t="shared" si="4"/>
        <v>0</v>
      </c>
    </row>
    <row r="132" spans="1:9" hidden="1" outlineLevel="1" x14ac:dyDescent="0.25">
      <c r="A132" s="32" t="s">
        <v>440</v>
      </c>
      <c r="B132" s="31" t="s">
        <v>441</v>
      </c>
      <c r="C132" s="8"/>
      <c r="D132" s="8"/>
      <c r="E132" s="8"/>
      <c r="F132" s="8"/>
      <c r="G132" s="8"/>
      <c r="H132" s="8"/>
      <c r="I132" s="11">
        <f t="shared" si="4"/>
        <v>0</v>
      </c>
    </row>
    <row r="133" spans="1:9" hidden="1" outlineLevel="1" x14ac:dyDescent="0.25">
      <c r="A133" s="32" t="s">
        <v>442</v>
      </c>
      <c r="B133" s="31" t="s">
        <v>443</v>
      </c>
      <c r="C133" s="8"/>
      <c r="D133" s="8"/>
      <c r="E133" s="8"/>
      <c r="F133" s="8"/>
      <c r="G133" s="8"/>
      <c r="H133" s="8"/>
      <c r="I133" s="11">
        <f t="shared" ref="I133" si="5">SUM(C133:H133)</f>
        <v>0</v>
      </c>
    </row>
    <row r="134" spans="1:9" collapsed="1" x14ac:dyDescent="0.25">
      <c r="A134" s="18" t="s">
        <v>31</v>
      </c>
      <c r="B134" s="9"/>
      <c r="C134" s="8"/>
      <c r="D134" s="8"/>
      <c r="E134" s="8"/>
      <c r="F134" s="8"/>
      <c r="G134" s="8"/>
      <c r="H134" s="8"/>
      <c r="I134" s="26">
        <v>0</v>
      </c>
    </row>
    <row r="135" spans="1:9" hidden="1" outlineLevel="1" x14ac:dyDescent="0.25">
      <c r="A135" s="13" t="s">
        <v>22</v>
      </c>
      <c r="B135" s="9" t="s">
        <v>492</v>
      </c>
      <c r="C135" s="8"/>
      <c r="D135" s="8"/>
      <c r="E135" s="8"/>
      <c r="F135" s="8"/>
      <c r="G135" s="8"/>
      <c r="H135" s="8"/>
      <c r="I135" s="11">
        <f t="shared" ref="I135:I136" si="6">SUM(C135:H135)</f>
        <v>0</v>
      </c>
    </row>
    <row r="136" spans="1:9" hidden="1" outlineLevel="1" x14ac:dyDescent="0.25">
      <c r="A136" s="13" t="s">
        <v>23</v>
      </c>
      <c r="B136" s="9" t="s">
        <v>493</v>
      </c>
      <c r="C136" s="8"/>
      <c r="D136" s="8"/>
      <c r="E136" s="8"/>
      <c r="F136" s="8"/>
      <c r="G136" s="8"/>
      <c r="H136" s="8"/>
      <c r="I136" s="11">
        <f t="shared" si="6"/>
        <v>0</v>
      </c>
    </row>
    <row r="137" spans="1:9" hidden="1" outlineLevel="1" x14ac:dyDescent="0.25">
      <c r="A137" s="13" t="s">
        <v>499</v>
      </c>
      <c r="B137" s="9" t="s">
        <v>498</v>
      </c>
      <c r="C137" s="8"/>
      <c r="D137" s="8"/>
      <c r="E137" s="8"/>
      <c r="F137" s="8"/>
      <c r="G137" s="8"/>
      <c r="H137" s="8"/>
      <c r="I137" s="11">
        <f t="shared" ref="I137" si="7">SUM(C137:H137)</f>
        <v>0</v>
      </c>
    </row>
    <row r="138" spans="1:9" collapsed="1" x14ac:dyDescent="0.25">
      <c r="A138" s="18" t="s">
        <v>82</v>
      </c>
      <c r="B138" s="9"/>
      <c r="C138" s="8"/>
      <c r="D138" s="8"/>
      <c r="E138" s="8"/>
      <c r="F138" s="8"/>
      <c r="G138" s="8"/>
      <c r="H138" s="8"/>
      <c r="I138" s="26">
        <v>0</v>
      </c>
    </row>
    <row r="139" spans="1:9" ht="25.5" hidden="1" outlineLevel="1" x14ac:dyDescent="0.25">
      <c r="A139" s="13" t="s">
        <v>469</v>
      </c>
      <c r="B139" s="9" t="s">
        <v>472</v>
      </c>
      <c r="C139" s="8"/>
      <c r="D139" s="8"/>
      <c r="E139" s="8"/>
      <c r="F139" s="8"/>
      <c r="G139" s="8"/>
      <c r="H139" s="8"/>
      <c r="I139" s="11">
        <f t="shared" ref="I139:I143" si="8">SUM(C139:H139)</f>
        <v>0</v>
      </c>
    </row>
    <row r="140" spans="1:9" ht="25.5" hidden="1" outlineLevel="1" x14ac:dyDescent="0.25">
      <c r="A140" s="30" t="s">
        <v>650</v>
      </c>
      <c r="B140" s="9" t="s">
        <v>473</v>
      </c>
      <c r="C140" s="8"/>
      <c r="D140" s="8"/>
      <c r="E140" s="8"/>
      <c r="F140" s="8"/>
      <c r="G140" s="8"/>
      <c r="H140" s="8"/>
      <c r="I140" s="11">
        <f t="shared" si="8"/>
        <v>0</v>
      </c>
    </row>
    <row r="141" spans="1:9" ht="25.5" hidden="1" outlineLevel="1" x14ac:dyDescent="0.25">
      <c r="A141" s="13" t="s">
        <v>470</v>
      </c>
      <c r="B141" s="9" t="s">
        <v>494</v>
      </c>
      <c r="C141" s="8"/>
      <c r="D141" s="8"/>
      <c r="E141" s="8"/>
      <c r="F141" s="8"/>
      <c r="G141" s="8"/>
      <c r="H141" s="8"/>
      <c r="I141" s="11">
        <f t="shared" si="8"/>
        <v>0</v>
      </c>
    </row>
    <row r="142" spans="1:9" ht="25.5" hidden="1" outlineLevel="1" x14ac:dyDescent="0.25">
      <c r="A142" s="13" t="s">
        <v>471</v>
      </c>
      <c r="B142" s="9" t="s">
        <v>495</v>
      </c>
      <c r="C142" s="8"/>
      <c r="D142" s="8"/>
      <c r="E142" s="8"/>
      <c r="F142" s="8"/>
      <c r="G142" s="8"/>
      <c r="H142" s="8"/>
      <c r="I142" s="11">
        <f t="shared" si="8"/>
        <v>0</v>
      </c>
    </row>
    <row r="143" spans="1:9" ht="51" hidden="1" outlineLevel="1" x14ac:dyDescent="0.25">
      <c r="A143" s="13" t="s">
        <v>80</v>
      </c>
      <c r="B143" s="9" t="s">
        <v>81</v>
      </c>
      <c r="C143" s="8"/>
      <c r="D143" s="8"/>
      <c r="E143" s="8"/>
      <c r="F143" s="8"/>
      <c r="G143" s="8"/>
      <c r="H143" s="8"/>
      <c r="I143" s="11">
        <f t="shared" si="8"/>
        <v>0</v>
      </c>
    </row>
    <row r="144" spans="1:9" ht="25.5" collapsed="1" x14ac:dyDescent="0.25">
      <c r="A144" s="22" t="s">
        <v>459</v>
      </c>
      <c r="B144" s="9"/>
      <c r="C144" s="8"/>
      <c r="D144" s="8"/>
      <c r="E144" s="8"/>
      <c r="F144" s="8"/>
      <c r="G144" s="8"/>
      <c r="H144" s="8"/>
      <c r="I144" s="26">
        <v>0</v>
      </c>
    </row>
    <row r="145" spans="1:9" ht="38.25" hidden="1" outlineLevel="1" x14ac:dyDescent="0.25">
      <c r="A145" s="13" t="s">
        <v>308</v>
      </c>
      <c r="B145" s="9" t="s">
        <v>491</v>
      </c>
      <c r="C145" s="8"/>
      <c r="D145" s="8"/>
      <c r="E145" s="8"/>
      <c r="F145" s="8"/>
      <c r="G145" s="8"/>
      <c r="H145" s="8"/>
      <c r="I145" s="11">
        <f t="shared" ref="I145" si="9">SUM(C145:H145)</f>
        <v>0</v>
      </c>
    </row>
    <row r="146" spans="1:9" collapsed="1" x14ac:dyDescent="0.25">
      <c r="A146" s="18" t="s">
        <v>32</v>
      </c>
      <c r="B146" s="9"/>
      <c r="C146" s="8"/>
      <c r="D146" s="8"/>
      <c r="E146" s="8"/>
      <c r="F146" s="8"/>
      <c r="G146" s="8"/>
      <c r="H146" s="8"/>
      <c r="I146" s="26">
        <v>0</v>
      </c>
    </row>
    <row r="147" spans="1:9" hidden="1" outlineLevel="1" x14ac:dyDescent="0.25">
      <c r="A147" s="13" t="s">
        <v>309</v>
      </c>
      <c r="B147" s="9" t="s">
        <v>310</v>
      </c>
      <c r="C147" s="8"/>
      <c r="D147" s="8"/>
      <c r="E147" s="8"/>
      <c r="F147" s="8"/>
      <c r="G147" s="8"/>
      <c r="H147" s="8"/>
      <c r="I147" s="11">
        <f t="shared" ref="I147" si="10">SUM(C147:H147)</f>
        <v>0</v>
      </c>
    </row>
    <row r="148" spans="1:9" hidden="1" outlineLevel="1" x14ac:dyDescent="0.25">
      <c r="A148" s="13" t="s">
        <v>500</v>
      </c>
      <c r="B148" s="9" t="s">
        <v>125</v>
      </c>
      <c r="C148" s="8"/>
      <c r="D148" s="8"/>
      <c r="E148" s="8"/>
      <c r="F148" s="8"/>
      <c r="G148" s="8"/>
      <c r="H148" s="8"/>
      <c r="I148" s="11">
        <f t="shared" ref="I148" si="11">SUM(C148:H148)</f>
        <v>0</v>
      </c>
    </row>
    <row r="149" spans="1:9" x14ac:dyDescent="0.25">
      <c r="A149" s="14" t="s">
        <v>559</v>
      </c>
      <c r="I149" s="24">
        <v>0</v>
      </c>
    </row>
    <row r="150" spans="1:9" ht="25.5" collapsed="1" x14ac:dyDescent="0.25">
      <c r="A150" s="18" t="s">
        <v>512</v>
      </c>
      <c r="B150" s="9"/>
      <c r="C150" s="8"/>
      <c r="D150" s="8"/>
      <c r="E150" s="8"/>
      <c r="F150" s="8"/>
      <c r="G150" s="8"/>
      <c r="H150" s="8"/>
      <c r="I150" s="26">
        <v>0</v>
      </c>
    </row>
    <row r="151" spans="1:9" hidden="1" outlineLevel="1" x14ac:dyDescent="0.25">
      <c r="A151" s="13" t="s">
        <v>530</v>
      </c>
      <c r="B151" s="9" t="s">
        <v>513</v>
      </c>
      <c r="C151" s="8"/>
      <c r="D151" s="8"/>
      <c r="E151" s="8"/>
      <c r="F151" s="8"/>
      <c r="G151" s="8"/>
      <c r="H151" s="8"/>
      <c r="I151" s="11">
        <f t="shared" ref="I151" si="12">SUM(C151:H151)</f>
        <v>0</v>
      </c>
    </row>
    <row r="152" spans="1:9" hidden="1" outlineLevel="1" x14ac:dyDescent="0.25">
      <c r="A152" s="13" t="s">
        <v>531</v>
      </c>
      <c r="B152" s="9" t="s">
        <v>514</v>
      </c>
      <c r="C152" s="8"/>
      <c r="D152" s="8"/>
      <c r="E152" s="8"/>
      <c r="F152" s="8"/>
      <c r="G152" s="8"/>
      <c r="H152" s="8"/>
      <c r="I152" s="11">
        <f t="shared" ref="I152:I162" si="13">SUM(C152:H152)</f>
        <v>0</v>
      </c>
    </row>
    <row r="153" spans="1:9" hidden="1" outlineLevel="1" x14ac:dyDescent="0.25">
      <c r="A153" s="13" t="s">
        <v>532</v>
      </c>
      <c r="B153" s="9" t="s">
        <v>515</v>
      </c>
      <c r="C153" s="8"/>
      <c r="D153" s="8"/>
      <c r="E153" s="8"/>
      <c r="F153" s="8"/>
      <c r="G153" s="8"/>
      <c r="H153" s="8"/>
      <c r="I153" s="11">
        <f t="shared" si="13"/>
        <v>0</v>
      </c>
    </row>
    <row r="154" spans="1:9" hidden="1" outlineLevel="1" x14ac:dyDescent="0.25">
      <c r="A154" s="13" t="s">
        <v>533</v>
      </c>
      <c r="B154" s="9" t="s">
        <v>516</v>
      </c>
      <c r="C154" s="8"/>
      <c r="D154" s="8"/>
      <c r="E154" s="8"/>
      <c r="F154" s="8"/>
      <c r="G154" s="8"/>
      <c r="H154" s="8"/>
      <c r="I154" s="11">
        <f t="shared" si="13"/>
        <v>0</v>
      </c>
    </row>
    <row r="155" spans="1:9" hidden="1" outlineLevel="1" x14ac:dyDescent="0.25">
      <c r="A155" s="13" t="s">
        <v>534</v>
      </c>
      <c r="B155" s="9" t="s">
        <v>517</v>
      </c>
      <c r="C155" s="8"/>
      <c r="D155" s="8"/>
      <c r="E155" s="8"/>
      <c r="F155" s="8"/>
      <c r="G155" s="8"/>
      <c r="H155" s="8"/>
      <c r="I155" s="11">
        <f t="shared" si="13"/>
        <v>0</v>
      </c>
    </row>
    <row r="156" spans="1:9" hidden="1" outlineLevel="1" x14ac:dyDescent="0.25">
      <c r="A156" s="13" t="s">
        <v>535</v>
      </c>
      <c r="B156" s="9" t="s">
        <v>518</v>
      </c>
      <c r="C156" s="8"/>
      <c r="D156" s="8"/>
      <c r="E156" s="8"/>
      <c r="F156" s="8"/>
      <c r="G156" s="8"/>
      <c r="H156" s="8"/>
      <c r="I156" s="11">
        <f t="shared" si="13"/>
        <v>0</v>
      </c>
    </row>
    <row r="157" spans="1:9" hidden="1" outlineLevel="1" x14ac:dyDescent="0.25">
      <c r="A157" s="13" t="s">
        <v>536</v>
      </c>
      <c r="B157" s="9" t="s">
        <v>519</v>
      </c>
      <c r="C157" s="8"/>
      <c r="D157" s="8"/>
      <c r="E157" s="8"/>
      <c r="F157" s="8"/>
      <c r="G157" s="8"/>
      <c r="H157" s="8"/>
      <c r="I157" s="11">
        <f t="shared" si="13"/>
        <v>0</v>
      </c>
    </row>
    <row r="158" spans="1:9" hidden="1" outlineLevel="1" x14ac:dyDescent="0.25">
      <c r="A158" s="13" t="s">
        <v>537</v>
      </c>
      <c r="B158" s="9" t="s">
        <v>520</v>
      </c>
      <c r="C158" s="8"/>
      <c r="D158" s="8"/>
      <c r="E158" s="8"/>
      <c r="F158" s="8"/>
      <c r="G158" s="8"/>
      <c r="H158" s="8"/>
      <c r="I158" s="11">
        <f t="shared" si="13"/>
        <v>0</v>
      </c>
    </row>
    <row r="159" spans="1:9" hidden="1" outlineLevel="1" x14ac:dyDescent="0.25">
      <c r="A159" s="13" t="s">
        <v>538</v>
      </c>
      <c r="B159" s="9" t="s">
        <v>521</v>
      </c>
      <c r="C159" s="8"/>
      <c r="D159" s="8"/>
      <c r="E159" s="8"/>
      <c r="F159" s="8"/>
      <c r="G159" s="8"/>
      <c r="H159" s="8"/>
      <c r="I159" s="11">
        <f t="shared" si="13"/>
        <v>0</v>
      </c>
    </row>
    <row r="160" spans="1:9" hidden="1" outlineLevel="1" x14ac:dyDescent="0.25">
      <c r="A160" s="13" t="s">
        <v>539</v>
      </c>
      <c r="B160" s="9" t="s">
        <v>522</v>
      </c>
      <c r="C160" s="8"/>
      <c r="D160" s="8"/>
      <c r="E160" s="8"/>
      <c r="F160" s="8"/>
      <c r="G160" s="8"/>
      <c r="H160" s="8"/>
      <c r="I160" s="11">
        <f t="shared" si="13"/>
        <v>0</v>
      </c>
    </row>
    <row r="161" spans="1:9" hidden="1" outlineLevel="1" x14ac:dyDescent="0.25">
      <c r="A161" s="13" t="s">
        <v>540</v>
      </c>
      <c r="B161" s="9" t="s">
        <v>523</v>
      </c>
      <c r="C161" s="8"/>
      <c r="D161" s="8"/>
      <c r="E161" s="8"/>
      <c r="F161" s="8"/>
      <c r="G161" s="8"/>
      <c r="H161" s="8"/>
      <c r="I161" s="11">
        <f t="shared" si="13"/>
        <v>0</v>
      </c>
    </row>
    <row r="162" spans="1:9" hidden="1" outlineLevel="1" x14ac:dyDescent="0.25">
      <c r="A162" s="13" t="s">
        <v>541</v>
      </c>
      <c r="B162" s="9" t="s">
        <v>524</v>
      </c>
      <c r="C162" s="8"/>
      <c r="D162" s="8"/>
      <c r="E162" s="8"/>
      <c r="F162" s="8"/>
      <c r="G162" s="8"/>
      <c r="H162" s="8"/>
      <c r="I162" s="11">
        <f t="shared" si="13"/>
        <v>0</v>
      </c>
    </row>
    <row r="163" spans="1:9" hidden="1" outlineLevel="1" x14ac:dyDescent="0.25">
      <c r="A163" s="13" t="s">
        <v>542</v>
      </c>
      <c r="B163" s="9" t="s">
        <v>525</v>
      </c>
      <c r="C163" s="8"/>
      <c r="D163" s="8"/>
      <c r="E163" s="8"/>
      <c r="F163" s="8"/>
      <c r="G163" s="8"/>
      <c r="H163" s="8"/>
      <c r="I163" s="11">
        <f t="shared" ref="I163:I168" si="14">SUM(C163:H163)</f>
        <v>0</v>
      </c>
    </row>
    <row r="164" spans="1:9" hidden="1" outlineLevel="1" x14ac:dyDescent="0.25">
      <c r="A164" s="13" t="s">
        <v>543</v>
      </c>
      <c r="B164" s="9" t="s">
        <v>526</v>
      </c>
      <c r="C164" s="8"/>
      <c r="D164" s="8"/>
      <c r="E164" s="8"/>
      <c r="F164" s="8"/>
      <c r="G164" s="8"/>
      <c r="H164" s="8"/>
      <c r="I164" s="11">
        <f t="shared" si="14"/>
        <v>0</v>
      </c>
    </row>
    <row r="165" spans="1:9" hidden="1" outlineLevel="1" x14ac:dyDescent="0.25">
      <c r="A165" s="13" t="s">
        <v>544</v>
      </c>
      <c r="B165" s="9" t="s">
        <v>527</v>
      </c>
      <c r="C165" s="8"/>
      <c r="D165" s="8"/>
      <c r="E165" s="8"/>
      <c r="F165" s="8"/>
      <c r="G165" s="8"/>
      <c r="H165" s="8"/>
      <c r="I165" s="11">
        <f t="shared" si="14"/>
        <v>0</v>
      </c>
    </row>
    <row r="166" spans="1:9" hidden="1" outlineLevel="1" x14ac:dyDescent="0.25">
      <c r="A166" s="13" t="s">
        <v>545</v>
      </c>
      <c r="B166" s="9" t="s">
        <v>528</v>
      </c>
      <c r="C166" s="8"/>
      <c r="D166" s="8"/>
      <c r="E166" s="8"/>
      <c r="F166" s="8"/>
      <c r="G166" s="8"/>
      <c r="H166" s="8"/>
      <c r="I166" s="11">
        <f t="shared" si="14"/>
        <v>0</v>
      </c>
    </row>
    <row r="167" spans="1:9" hidden="1" outlineLevel="1" x14ac:dyDescent="0.25">
      <c r="A167" s="13" t="s">
        <v>546</v>
      </c>
      <c r="B167" s="9" t="s">
        <v>529</v>
      </c>
      <c r="C167" s="8"/>
      <c r="D167" s="8"/>
      <c r="E167" s="8"/>
      <c r="F167" s="8"/>
      <c r="G167" s="8"/>
      <c r="H167" s="8"/>
      <c r="I167" s="11">
        <f t="shared" si="14"/>
        <v>0</v>
      </c>
    </row>
    <row r="168" spans="1:9" hidden="1" outlineLevel="1" x14ac:dyDescent="0.25">
      <c r="A168" s="13" t="s">
        <v>553</v>
      </c>
      <c r="B168" s="9" t="s">
        <v>547</v>
      </c>
      <c r="C168" s="8"/>
      <c r="D168" s="8"/>
      <c r="E168" s="8"/>
      <c r="F168" s="8"/>
      <c r="G168" s="8"/>
      <c r="H168" s="8"/>
      <c r="I168" s="11">
        <f t="shared" si="14"/>
        <v>0</v>
      </c>
    </row>
    <row r="169" spans="1:9" hidden="1" outlineLevel="1" x14ac:dyDescent="0.25">
      <c r="A169" s="13" t="s">
        <v>554</v>
      </c>
      <c r="B169" s="9" t="s">
        <v>548</v>
      </c>
      <c r="C169" s="8"/>
      <c r="D169" s="8"/>
      <c r="E169" s="8"/>
      <c r="F169" s="8"/>
      <c r="G169" s="8"/>
      <c r="H169" s="8"/>
      <c r="I169" s="11">
        <f t="shared" ref="I169:I173" si="15">SUM(C169:H169)</f>
        <v>0</v>
      </c>
    </row>
    <row r="170" spans="1:9" hidden="1" outlineLevel="1" x14ac:dyDescent="0.25">
      <c r="A170" s="13" t="s">
        <v>555</v>
      </c>
      <c r="B170" s="9" t="s">
        <v>549</v>
      </c>
      <c r="C170" s="8"/>
      <c r="D170" s="8"/>
      <c r="E170" s="8"/>
      <c r="F170" s="8"/>
      <c r="G170" s="8"/>
      <c r="H170" s="8"/>
      <c r="I170" s="11">
        <f t="shared" si="15"/>
        <v>0</v>
      </c>
    </row>
    <row r="171" spans="1:9" hidden="1" outlineLevel="1" x14ac:dyDescent="0.25">
      <c r="A171" s="13" t="s">
        <v>556</v>
      </c>
      <c r="B171" s="9" t="s">
        <v>550</v>
      </c>
      <c r="C171" s="8"/>
      <c r="D171" s="8"/>
      <c r="E171" s="8"/>
      <c r="F171" s="8"/>
      <c r="G171" s="8"/>
      <c r="H171" s="8"/>
      <c r="I171" s="11">
        <f t="shared" si="15"/>
        <v>0</v>
      </c>
    </row>
    <row r="172" spans="1:9" hidden="1" outlineLevel="1" x14ac:dyDescent="0.25">
      <c r="A172" s="13" t="s">
        <v>557</v>
      </c>
      <c r="B172" s="9" t="s">
        <v>551</v>
      </c>
      <c r="C172" s="8"/>
      <c r="D172" s="8"/>
      <c r="E172" s="8"/>
      <c r="F172" s="8"/>
      <c r="G172" s="8"/>
      <c r="H172" s="8"/>
      <c r="I172" s="11">
        <f t="shared" si="15"/>
        <v>0</v>
      </c>
    </row>
    <row r="173" spans="1:9" hidden="1" outlineLevel="1" x14ac:dyDescent="0.25">
      <c r="A173" s="13" t="s">
        <v>558</v>
      </c>
      <c r="B173" s="9" t="s">
        <v>552</v>
      </c>
      <c r="C173" s="8"/>
      <c r="D173" s="8"/>
      <c r="E173" s="8"/>
      <c r="F173" s="8"/>
      <c r="G173" s="8"/>
      <c r="H173" s="8"/>
      <c r="I173" s="11">
        <f t="shared" si="15"/>
        <v>0</v>
      </c>
    </row>
    <row r="174" spans="1:9" x14ac:dyDescent="0.25">
      <c r="I174" s="24">
        <v>1</v>
      </c>
    </row>
  </sheetData>
  <autoFilter ref="A2:I174"/>
  <conditionalFormatting sqref="A112:A113">
    <cfRule type="expression" dxfId="1" priority="11">
      <formula>#REF!="нет"</formula>
    </cfRule>
    <cfRule type="expression" dxfId="0" priority="12">
      <formula>#REF!="нет"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pane ySplit="1" topLeftCell="A2" activePane="bottomLeft" state="frozen"/>
      <selection pane="bottomLeft" activeCell="C52" sqref="C52"/>
    </sheetView>
  </sheetViews>
  <sheetFormatPr defaultRowHeight="12.75" x14ac:dyDescent="0.2"/>
  <cols>
    <col min="1" max="1" width="14.42578125" style="41" customWidth="1"/>
    <col min="2" max="2" width="63.42578125" style="37" customWidth="1"/>
    <col min="3" max="3" width="60.85546875" style="37" customWidth="1"/>
    <col min="4" max="4" width="55.7109375" style="37" customWidth="1"/>
    <col min="5" max="16384" width="9.140625" style="37"/>
  </cols>
  <sheetData>
    <row r="1" spans="1:4" ht="25.5" x14ac:dyDescent="0.2">
      <c r="A1" s="36" t="s">
        <v>560</v>
      </c>
      <c r="B1" s="36" t="s">
        <v>561</v>
      </c>
      <c r="C1" s="36" t="s">
        <v>562</v>
      </c>
      <c r="D1" s="36" t="s">
        <v>563</v>
      </c>
    </row>
    <row r="2" spans="1:4" x14ac:dyDescent="0.2">
      <c r="A2" s="38" t="s">
        <v>564</v>
      </c>
      <c r="B2" s="39" t="s">
        <v>565</v>
      </c>
      <c r="C2" s="39" t="s">
        <v>566</v>
      </c>
      <c r="D2" s="39" t="s">
        <v>567</v>
      </c>
    </row>
    <row r="3" spans="1:4" x14ac:dyDescent="0.2">
      <c r="A3" s="42" t="s">
        <v>568</v>
      </c>
      <c r="B3" s="39" t="s">
        <v>569</v>
      </c>
      <c r="C3" s="39" t="s">
        <v>570</v>
      </c>
      <c r="D3" s="39" t="s">
        <v>571</v>
      </c>
    </row>
    <row r="4" spans="1:4" x14ac:dyDescent="0.2">
      <c r="A4" s="43"/>
      <c r="B4" s="39" t="s">
        <v>572</v>
      </c>
      <c r="C4" s="39" t="s">
        <v>573</v>
      </c>
      <c r="D4" s="39" t="s">
        <v>574</v>
      </c>
    </row>
    <row r="5" spans="1:4" ht="25.5" x14ac:dyDescent="0.2">
      <c r="A5" s="44"/>
      <c r="B5" s="39" t="s">
        <v>575</v>
      </c>
      <c r="C5" s="39" t="s">
        <v>576</v>
      </c>
      <c r="D5" s="39" t="s">
        <v>577</v>
      </c>
    </row>
    <row r="6" spans="1:4" ht="165.75" x14ac:dyDescent="0.2">
      <c r="A6" s="38" t="s">
        <v>578</v>
      </c>
      <c r="B6" s="39" t="s">
        <v>579</v>
      </c>
      <c r="C6" s="39"/>
      <c r="D6" s="32" t="s">
        <v>580</v>
      </c>
    </row>
    <row r="7" spans="1:4" x14ac:dyDescent="0.2">
      <c r="A7" s="42" t="s">
        <v>581</v>
      </c>
      <c r="B7" s="39" t="s">
        <v>582</v>
      </c>
      <c r="C7" s="39"/>
      <c r="D7" s="39"/>
    </row>
    <row r="8" spans="1:4" ht="89.25" x14ac:dyDescent="0.2">
      <c r="A8" s="43"/>
      <c r="B8" s="32" t="s">
        <v>583</v>
      </c>
      <c r="C8" s="39"/>
      <c r="D8" s="32" t="s">
        <v>580</v>
      </c>
    </row>
    <row r="9" spans="1:4" ht="25.5" x14ac:dyDescent="0.2">
      <c r="A9" s="44"/>
      <c r="B9" s="39" t="s">
        <v>584</v>
      </c>
      <c r="C9" s="39"/>
      <c r="D9" s="40" t="s">
        <v>585</v>
      </c>
    </row>
    <row r="10" spans="1:4" x14ac:dyDescent="0.2">
      <c r="A10" s="42" t="s">
        <v>586</v>
      </c>
      <c r="B10" s="39" t="s">
        <v>587</v>
      </c>
      <c r="C10" s="39" t="s">
        <v>588</v>
      </c>
      <c r="D10" s="39" t="s">
        <v>589</v>
      </c>
    </row>
    <row r="11" spans="1:4" ht="25.5" x14ac:dyDescent="0.2">
      <c r="A11" s="44"/>
      <c r="B11" s="39" t="s">
        <v>590</v>
      </c>
      <c r="C11" s="39" t="s">
        <v>588</v>
      </c>
      <c r="D11" s="39"/>
    </row>
    <row r="12" spans="1:4" x14ac:dyDescent="0.2">
      <c r="A12" s="38" t="s">
        <v>591</v>
      </c>
      <c r="B12" s="39" t="s">
        <v>592</v>
      </c>
      <c r="C12" s="39" t="s">
        <v>588</v>
      </c>
      <c r="D12" s="39"/>
    </row>
    <row r="13" spans="1:4" x14ac:dyDescent="0.2">
      <c r="A13" s="42" t="s">
        <v>593</v>
      </c>
      <c r="B13" s="39" t="s">
        <v>594</v>
      </c>
      <c r="C13" s="39" t="s">
        <v>595</v>
      </c>
      <c r="D13" s="39" t="s">
        <v>596</v>
      </c>
    </row>
    <row r="14" spans="1:4" ht="25.5" x14ac:dyDescent="0.2">
      <c r="A14" s="43"/>
      <c r="B14" s="39" t="s">
        <v>597</v>
      </c>
      <c r="C14" s="39" t="s">
        <v>595</v>
      </c>
      <c r="D14" s="39" t="s">
        <v>598</v>
      </c>
    </row>
    <row r="15" spans="1:4" x14ac:dyDescent="0.2">
      <c r="A15" s="43"/>
      <c r="B15" s="39" t="s">
        <v>599</v>
      </c>
      <c r="C15" s="39" t="s">
        <v>600</v>
      </c>
      <c r="D15" s="39" t="s">
        <v>601</v>
      </c>
    </row>
    <row r="16" spans="1:4" x14ac:dyDescent="0.2">
      <c r="A16" s="44"/>
      <c r="B16" s="39" t="s">
        <v>602</v>
      </c>
      <c r="C16" s="39" t="s">
        <v>603</v>
      </c>
      <c r="D16" s="39" t="s">
        <v>604</v>
      </c>
    </row>
    <row r="17" spans="1:4" ht="38.25" x14ac:dyDescent="0.2">
      <c r="A17" s="42" t="s">
        <v>614</v>
      </c>
      <c r="B17" s="39" t="s">
        <v>611</v>
      </c>
      <c r="C17" s="39" t="s">
        <v>612</v>
      </c>
      <c r="D17" s="39" t="s">
        <v>613</v>
      </c>
    </row>
    <row r="18" spans="1:4" x14ac:dyDescent="0.2">
      <c r="A18" s="43"/>
      <c r="B18" s="39" t="s">
        <v>605</v>
      </c>
      <c r="C18" s="39"/>
      <c r="D18" s="39"/>
    </row>
    <row r="19" spans="1:4" x14ac:dyDescent="0.2">
      <c r="A19" s="43"/>
      <c r="B19" s="39" t="s">
        <v>606</v>
      </c>
      <c r="C19" s="39"/>
      <c r="D19" s="39"/>
    </row>
    <row r="20" spans="1:4" x14ac:dyDescent="0.2">
      <c r="A20" s="43"/>
      <c r="B20" s="39" t="s">
        <v>607</v>
      </c>
      <c r="C20" s="39"/>
      <c r="D20" s="39"/>
    </row>
    <row r="21" spans="1:4" x14ac:dyDescent="0.2">
      <c r="A21" s="43"/>
      <c r="B21" s="39" t="s">
        <v>608</v>
      </c>
      <c r="C21" s="39" t="s">
        <v>610</v>
      </c>
      <c r="D21" s="39"/>
    </row>
    <row r="22" spans="1:4" x14ac:dyDescent="0.2">
      <c r="A22" s="44"/>
      <c r="B22" s="39" t="s">
        <v>609</v>
      </c>
      <c r="C22" s="39"/>
      <c r="D22" s="39"/>
    </row>
    <row r="23" spans="1:4" ht="25.5" x14ac:dyDescent="0.2">
      <c r="A23" s="42" t="s">
        <v>629</v>
      </c>
      <c r="B23" s="39" t="s">
        <v>630</v>
      </c>
      <c r="C23" s="39" t="s">
        <v>631</v>
      </c>
      <c r="D23" s="39" t="s">
        <v>632</v>
      </c>
    </row>
    <row r="24" spans="1:4" ht="51" x14ac:dyDescent="0.2">
      <c r="A24" s="43"/>
      <c r="B24" s="39" t="s">
        <v>633</v>
      </c>
      <c r="C24" s="39"/>
      <c r="D24" s="39" t="s">
        <v>634</v>
      </c>
    </row>
    <row r="25" spans="1:4" x14ac:dyDescent="0.2">
      <c r="A25" s="43"/>
      <c r="B25" s="39" t="s">
        <v>636</v>
      </c>
      <c r="C25" s="39" t="s">
        <v>635</v>
      </c>
      <c r="D25" s="39" t="s">
        <v>637</v>
      </c>
    </row>
    <row r="26" spans="1:4" x14ac:dyDescent="0.2">
      <c r="A26" s="43"/>
      <c r="B26" s="39" t="s">
        <v>638</v>
      </c>
      <c r="C26" s="39" t="s">
        <v>639</v>
      </c>
      <c r="D26" s="39" t="s">
        <v>640</v>
      </c>
    </row>
    <row r="27" spans="1:4" x14ac:dyDescent="0.2">
      <c r="A27" s="43"/>
      <c r="B27" s="39" t="s">
        <v>641</v>
      </c>
      <c r="C27" s="39" t="s">
        <v>643</v>
      </c>
      <c r="D27" s="39" t="s">
        <v>645</v>
      </c>
    </row>
    <row r="28" spans="1:4" x14ac:dyDescent="0.2">
      <c r="A28" s="43"/>
      <c r="B28" s="39" t="s">
        <v>642</v>
      </c>
      <c r="C28" s="39" t="s">
        <v>644</v>
      </c>
      <c r="D28" s="39" t="s">
        <v>646</v>
      </c>
    </row>
    <row r="29" spans="1:4" x14ac:dyDescent="0.2">
      <c r="A29" s="43"/>
      <c r="B29" s="39" t="s">
        <v>652</v>
      </c>
      <c r="C29" s="39"/>
      <c r="D29" s="39"/>
    </row>
    <row r="30" spans="1:4" ht="25.5" x14ac:dyDescent="0.2">
      <c r="A30" s="43"/>
      <c r="B30" s="39" t="s">
        <v>647</v>
      </c>
      <c r="C30" s="39"/>
      <c r="D30" s="39"/>
    </row>
    <row r="31" spans="1:4" x14ac:dyDescent="0.2">
      <c r="A31" s="43"/>
      <c r="B31" s="39" t="s">
        <v>648</v>
      </c>
      <c r="C31" s="39"/>
      <c r="D31" s="39"/>
    </row>
    <row r="32" spans="1:4" x14ac:dyDescent="0.2">
      <c r="A32" s="43"/>
      <c r="B32" s="39" t="s">
        <v>649</v>
      </c>
      <c r="C32" s="39"/>
      <c r="D32" s="39"/>
    </row>
    <row r="33" spans="1:4" ht="25.5" x14ac:dyDescent="0.2">
      <c r="A33" s="43"/>
      <c r="B33" s="39" t="s">
        <v>651</v>
      </c>
      <c r="C33" s="39"/>
      <c r="D33" s="39"/>
    </row>
    <row r="34" spans="1:4" x14ac:dyDescent="0.2">
      <c r="A34" s="42" t="s">
        <v>654</v>
      </c>
      <c r="B34" s="39" t="s">
        <v>656</v>
      </c>
      <c r="C34" s="39" t="s">
        <v>658</v>
      </c>
      <c r="D34" s="39" t="s">
        <v>660</v>
      </c>
    </row>
    <row r="35" spans="1:4" x14ac:dyDescent="0.2">
      <c r="A35" s="45"/>
      <c r="B35" s="39" t="s">
        <v>655</v>
      </c>
      <c r="C35" s="39" t="s">
        <v>657</v>
      </c>
      <c r="D35" s="39" t="s">
        <v>659</v>
      </c>
    </row>
    <row r="36" spans="1:4" ht="15.75" customHeight="1" x14ac:dyDescent="0.2">
      <c r="A36" s="38"/>
      <c r="B36" s="39" t="s">
        <v>664</v>
      </c>
      <c r="C36" s="39"/>
      <c r="D36" s="39" t="s">
        <v>663</v>
      </c>
    </row>
    <row r="37" spans="1:4" ht="16.5" customHeight="1" x14ac:dyDescent="0.2">
      <c r="A37" s="38"/>
      <c r="B37" s="39" t="s">
        <v>661</v>
      </c>
      <c r="C37" s="39"/>
      <c r="D37" s="39" t="s">
        <v>662</v>
      </c>
    </row>
    <row r="38" spans="1:4" ht="25.5" x14ac:dyDescent="0.2">
      <c r="A38" s="42" t="s">
        <v>720</v>
      </c>
      <c r="B38" s="39" t="s">
        <v>739</v>
      </c>
      <c r="C38" s="39"/>
      <c r="D38" s="39"/>
    </row>
    <row r="39" spans="1:4" ht="25.5" x14ac:dyDescent="0.2">
      <c r="A39" s="43"/>
      <c r="B39" s="39" t="s">
        <v>721</v>
      </c>
      <c r="C39" s="39"/>
      <c r="D39" s="39"/>
    </row>
    <row r="40" spans="1:4" ht="38.25" x14ac:dyDescent="0.2">
      <c r="A40" s="44"/>
      <c r="B40" s="32" t="s">
        <v>722</v>
      </c>
      <c r="C40" s="39" t="s">
        <v>723</v>
      </c>
      <c r="D40" s="39"/>
    </row>
    <row r="41" spans="1:4" x14ac:dyDescent="0.2">
      <c r="A41" s="42" t="s">
        <v>724</v>
      </c>
      <c r="B41" s="32" t="s">
        <v>725</v>
      </c>
      <c r="C41" s="32" t="s">
        <v>726</v>
      </c>
      <c r="D41" s="39" t="s">
        <v>727</v>
      </c>
    </row>
    <row r="42" spans="1:4" x14ac:dyDescent="0.2">
      <c r="A42" s="43"/>
      <c r="B42" s="32" t="s">
        <v>728</v>
      </c>
      <c r="C42" s="32" t="s">
        <v>729</v>
      </c>
      <c r="D42" s="39" t="s">
        <v>730</v>
      </c>
    </row>
    <row r="43" spans="1:4" x14ac:dyDescent="0.2">
      <c r="A43" s="44"/>
      <c r="B43" s="32" t="s">
        <v>731</v>
      </c>
      <c r="C43" s="32" t="s">
        <v>732</v>
      </c>
      <c r="D43" s="39" t="s">
        <v>733</v>
      </c>
    </row>
    <row r="44" spans="1:4" x14ac:dyDescent="0.2">
      <c r="A44" s="31" t="s">
        <v>738</v>
      </c>
      <c r="B44" s="46" t="s">
        <v>740</v>
      </c>
      <c r="C44" s="46"/>
      <c r="D44" s="46"/>
    </row>
  </sheetData>
  <mergeCells count="9">
    <mergeCell ref="A38:A40"/>
    <mergeCell ref="A41:A43"/>
    <mergeCell ref="A34:A35"/>
    <mergeCell ref="A23:A33"/>
    <mergeCell ref="A3:A5"/>
    <mergeCell ref="A7:A9"/>
    <mergeCell ref="A10:A11"/>
    <mergeCell ref="A13:A16"/>
    <mergeCell ref="A17:A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R400, R500</vt:lpstr>
      <vt:lpstr>R500S</vt:lpstr>
      <vt:lpstr>ПО Astra</vt:lpstr>
      <vt:lpstr>История изменений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2024-08-05T08:41:11Z</dcterms:modified>
</cp:coreProperties>
</file>